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 Crapper\Desktop\Friends of Selsdon Woods\AGM + Annual Accounts\FSW AGM March 2019\"/>
    </mc:Choice>
  </mc:AlternateContent>
  <bookViews>
    <workbookView xWindow="240" yWindow="260" windowWidth="20120" windowHeight="7820" activeTab="3"/>
  </bookViews>
  <sheets>
    <sheet name="Income 17" sheetId="1" r:id="rId1"/>
    <sheet name="Expenditure" sheetId="4" r:id="rId2"/>
    <sheet name="Reconciliation" sheetId="3" r:id="rId3"/>
    <sheet name="Annual Accounts" sheetId="5" r:id="rId4"/>
  </sheets>
  <calcPr calcId="171027"/>
</workbook>
</file>

<file path=xl/calcChain.xml><?xml version="1.0" encoding="utf-8"?>
<calcChain xmlns="http://schemas.openxmlformats.org/spreadsheetml/2006/main">
  <c r="G17" i="5" l="1"/>
  <c r="I37" i="5" l="1"/>
  <c r="G32" i="5"/>
  <c r="I39" i="5" s="1"/>
  <c r="I26" i="5" l="1"/>
  <c r="G14" i="5"/>
  <c r="I32" i="5" l="1"/>
  <c r="I12" i="5"/>
  <c r="I10" i="5"/>
  <c r="I14" i="5" l="1"/>
  <c r="I40" i="5" s="1"/>
  <c r="I38" i="5"/>
  <c r="E70" i="4"/>
  <c r="M68" i="4"/>
  <c r="L68" i="4"/>
  <c r="K68" i="4"/>
  <c r="J68" i="4"/>
  <c r="I68" i="4"/>
  <c r="H68" i="4"/>
  <c r="G68" i="4"/>
  <c r="F68" i="4"/>
  <c r="E68" i="4"/>
  <c r="D68" i="4"/>
  <c r="D70" i="4"/>
  <c r="P22" i="4" l="1"/>
  <c r="M60" i="4"/>
  <c r="L60" i="4"/>
  <c r="K60" i="4"/>
  <c r="J60" i="4"/>
  <c r="I60" i="4"/>
  <c r="H60" i="4"/>
  <c r="G60" i="4"/>
  <c r="F60" i="4"/>
  <c r="E60" i="4"/>
  <c r="P67" i="4"/>
  <c r="P66" i="4"/>
  <c r="P65" i="4"/>
  <c r="P64" i="4"/>
  <c r="P68" i="4" s="1"/>
  <c r="P63" i="4"/>
  <c r="P59" i="4"/>
  <c r="P60" i="4" s="1"/>
  <c r="P3" i="4"/>
  <c r="G221" i="1"/>
  <c r="U208" i="1"/>
  <c r="E7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E24" i="3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E242" i="1"/>
  <c r="E238" i="1"/>
  <c r="E243" i="1" s="1"/>
  <c r="D60" i="4"/>
  <c r="G24" i="3"/>
  <c r="E146" i="1"/>
  <c r="E70" i="1"/>
  <c r="P204" i="1" l="1"/>
  <c r="O204" i="1"/>
  <c r="N204" i="1"/>
  <c r="M204" i="1"/>
  <c r="L204" i="1"/>
  <c r="K204" i="1"/>
  <c r="J204" i="1"/>
  <c r="I204" i="1"/>
  <c r="H204" i="1"/>
  <c r="G204" i="1"/>
  <c r="E204" i="1"/>
  <c r="S204" i="1" l="1"/>
  <c r="P198" i="1"/>
  <c r="O198" i="1"/>
  <c r="N198" i="1"/>
  <c r="M198" i="1"/>
  <c r="L198" i="1"/>
  <c r="K198" i="1"/>
  <c r="J198" i="1"/>
  <c r="I198" i="1"/>
  <c r="H198" i="1"/>
  <c r="G198" i="1"/>
  <c r="E198" i="1"/>
  <c r="U197" i="1"/>
  <c r="U196" i="1"/>
  <c r="U194" i="1"/>
  <c r="U177" i="1"/>
  <c r="U176" i="1"/>
  <c r="U175" i="1"/>
  <c r="P49" i="4"/>
  <c r="P48" i="4"/>
  <c r="P47" i="4"/>
  <c r="P46" i="4"/>
  <c r="P41" i="4"/>
  <c r="P40" i="4"/>
  <c r="M42" i="4"/>
  <c r="L42" i="4"/>
  <c r="K42" i="4"/>
  <c r="J42" i="4"/>
  <c r="I42" i="4"/>
  <c r="H42" i="4"/>
  <c r="G42" i="4"/>
  <c r="F42" i="4"/>
  <c r="E42" i="4"/>
  <c r="D42" i="4"/>
  <c r="U165" i="1"/>
  <c r="U164" i="1"/>
  <c r="U163" i="1"/>
  <c r="P166" i="1"/>
  <c r="O166" i="1"/>
  <c r="N166" i="1"/>
  <c r="M166" i="1"/>
  <c r="L166" i="1"/>
  <c r="K166" i="1"/>
  <c r="J166" i="1"/>
  <c r="I166" i="1"/>
  <c r="H166" i="1"/>
  <c r="G166" i="1"/>
  <c r="E166" i="1"/>
  <c r="S166" i="1" l="1"/>
  <c r="N42" i="4"/>
  <c r="U166" i="1"/>
  <c r="F36" i="4"/>
  <c r="E36" i="4"/>
  <c r="D36" i="4"/>
  <c r="M36" i="4"/>
  <c r="L36" i="4"/>
  <c r="K36" i="4"/>
  <c r="J36" i="4"/>
  <c r="I36" i="4"/>
  <c r="H36" i="4"/>
  <c r="G36" i="4"/>
  <c r="P35" i="4"/>
  <c r="P34" i="4"/>
  <c r="P33" i="4"/>
  <c r="P32" i="4"/>
  <c r="P31" i="4"/>
  <c r="U160" i="1"/>
  <c r="U159" i="1"/>
  <c r="U158" i="1"/>
  <c r="U157" i="1"/>
  <c r="U156" i="1"/>
  <c r="P161" i="1"/>
  <c r="O161" i="1"/>
  <c r="N161" i="1"/>
  <c r="M161" i="1"/>
  <c r="L161" i="1"/>
  <c r="K161" i="1"/>
  <c r="J161" i="1"/>
  <c r="I161" i="1"/>
  <c r="H161" i="1"/>
  <c r="G161" i="1"/>
  <c r="E161" i="1"/>
  <c r="P18" i="4"/>
  <c r="P17" i="4"/>
  <c r="P16" i="4"/>
  <c r="P26" i="4"/>
  <c r="U153" i="1"/>
  <c r="U152" i="1"/>
  <c r="U151" i="1"/>
  <c r="U150" i="1"/>
  <c r="U149" i="1"/>
  <c r="U148" i="1"/>
  <c r="U145" i="1"/>
  <c r="P154" i="1"/>
  <c r="O154" i="1"/>
  <c r="N154" i="1"/>
  <c r="M154" i="1"/>
  <c r="L154" i="1"/>
  <c r="K154" i="1"/>
  <c r="J154" i="1"/>
  <c r="I154" i="1"/>
  <c r="H154" i="1"/>
  <c r="G154" i="1"/>
  <c r="E154" i="1"/>
  <c r="P146" i="1"/>
  <c r="O146" i="1"/>
  <c r="N146" i="1"/>
  <c r="M146" i="1"/>
  <c r="L146" i="1"/>
  <c r="K146" i="1"/>
  <c r="J146" i="1"/>
  <c r="I146" i="1"/>
  <c r="H146" i="1"/>
  <c r="G146" i="1"/>
  <c r="U144" i="1"/>
  <c r="U143" i="1"/>
  <c r="U142" i="1"/>
  <c r="U141" i="1"/>
  <c r="U140" i="1"/>
  <c r="U139" i="1"/>
  <c r="U138" i="1"/>
  <c r="U137" i="1"/>
  <c r="U169" i="1"/>
  <c r="U168" i="1"/>
  <c r="U136" i="1"/>
  <c r="U135" i="1"/>
  <c r="U134" i="1"/>
  <c r="S154" i="1" l="1"/>
  <c r="S161" i="1"/>
  <c r="S146" i="1"/>
  <c r="P36" i="4"/>
  <c r="U161" i="1"/>
  <c r="U154" i="1"/>
  <c r="U146" i="1"/>
  <c r="M19" i="4"/>
  <c r="L19" i="4"/>
  <c r="K19" i="4"/>
  <c r="J19" i="4"/>
  <c r="I19" i="4"/>
  <c r="H19" i="4"/>
  <c r="F19" i="4"/>
  <c r="E19" i="4"/>
  <c r="G19" i="4"/>
  <c r="D19" i="4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P132" i="1"/>
  <c r="O132" i="1"/>
  <c r="N132" i="1"/>
  <c r="M132" i="1"/>
  <c r="L132" i="1"/>
  <c r="K132" i="1"/>
  <c r="J132" i="1"/>
  <c r="I132" i="1"/>
  <c r="H132" i="1"/>
  <c r="G132" i="1"/>
  <c r="E132" i="1"/>
  <c r="U132" i="1" l="1"/>
  <c r="P6" i="4"/>
  <c r="P11" i="4"/>
  <c r="P10" i="4"/>
  <c r="M12" i="4"/>
  <c r="L12" i="4"/>
  <c r="K12" i="4"/>
  <c r="J12" i="4"/>
  <c r="I12" i="4"/>
  <c r="H12" i="4"/>
  <c r="G12" i="4"/>
  <c r="F12" i="4"/>
  <c r="E12" i="4"/>
  <c r="D12" i="4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P108" i="1"/>
  <c r="O108" i="1"/>
  <c r="N108" i="1"/>
  <c r="M108" i="1"/>
  <c r="L108" i="1"/>
  <c r="K108" i="1"/>
  <c r="J108" i="1"/>
  <c r="I108" i="1"/>
  <c r="H108" i="1"/>
  <c r="G108" i="1"/>
  <c r="E108" i="1"/>
  <c r="D7" i="4"/>
  <c r="P91" i="1"/>
  <c r="O91" i="1"/>
  <c r="N91" i="1"/>
  <c r="M91" i="1"/>
  <c r="L91" i="1"/>
  <c r="K91" i="1"/>
  <c r="J91" i="1"/>
  <c r="I91" i="1"/>
  <c r="H91" i="1"/>
  <c r="G91" i="1"/>
  <c r="E91" i="1"/>
  <c r="U90" i="1"/>
  <c r="U89" i="1"/>
  <c r="U88" i="1"/>
  <c r="U87" i="1"/>
  <c r="U86" i="1"/>
  <c r="U85" i="1"/>
  <c r="U84" i="1"/>
  <c r="U82" i="1"/>
  <c r="U81" i="1"/>
  <c r="U80" i="1"/>
  <c r="U74" i="1"/>
  <c r="U83" i="1"/>
  <c r="G70" i="1"/>
  <c r="C23" i="3"/>
  <c r="M56" i="4"/>
  <c r="L56" i="4"/>
  <c r="K56" i="4"/>
  <c r="J56" i="4"/>
  <c r="I56" i="4"/>
  <c r="H56" i="4"/>
  <c r="G56" i="4"/>
  <c r="F56" i="4"/>
  <c r="E56" i="4"/>
  <c r="D56" i="4"/>
  <c r="P55" i="4"/>
  <c r="P54" i="4"/>
  <c r="P53" i="4"/>
  <c r="M50" i="4"/>
  <c r="L50" i="4"/>
  <c r="K50" i="4"/>
  <c r="J50" i="4"/>
  <c r="I50" i="4"/>
  <c r="H50" i="4"/>
  <c r="G50" i="4"/>
  <c r="F50" i="4"/>
  <c r="E50" i="4"/>
  <c r="D50" i="4"/>
  <c r="P45" i="4"/>
  <c r="P39" i="4"/>
  <c r="P42" i="4" s="1"/>
  <c r="M28" i="4"/>
  <c r="L28" i="4"/>
  <c r="K28" i="4"/>
  <c r="J28" i="4"/>
  <c r="I28" i="4"/>
  <c r="H28" i="4"/>
  <c r="G28" i="4"/>
  <c r="F28" i="4"/>
  <c r="E28" i="4"/>
  <c r="D28" i="4"/>
  <c r="P27" i="4"/>
  <c r="P25" i="4"/>
  <c r="P15" i="4"/>
  <c r="P19" i="4" s="1"/>
  <c r="M7" i="4"/>
  <c r="L7" i="4"/>
  <c r="K7" i="4"/>
  <c r="J7" i="4"/>
  <c r="I7" i="4"/>
  <c r="H7" i="4"/>
  <c r="G7" i="4"/>
  <c r="F7" i="4"/>
  <c r="E7" i="4"/>
  <c r="S91" i="1" l="1"/>
  <c r="S108" i="1"/>
  <c r="M70" i="4"/>
  <c r="G70" i="4"/>
  <c r="J70" i="4"/>
  <c r="F70" i="4"/>
  <c r="K70" i="4"/>
  <c r="I70" i="4"/>
  <c r="L70" i="4"/>
  <c r="H70" i="4"/>
  <c r="N50" i="4"/>
  <c r="P12" i="4"/>
  <c r="P28" i="4"/>
  <c r="N28" i="4"/>
  <c r="P7" i="4"/>
  <c r="U108" i="1"/>
  <c r="N19" i="4"/>
  <c r="P50" i="4"/>
  <c r="P56" i="4"/>
  <c r="O70" i="4" l="1"/>
  <c r="P70" i="1"/>
  <c r="O70" i="1"/>
  <c r="N70" i="1"/>
  <c r="M70" i="1"/>
  <c r="L70" i="1"/>
  <c r="K70" i="1"/>
  <c r="J70" i="1"/>
  <c r="I70" i="1"/>
  <c r="H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41" i="1"/>
  <c r="U26" i="1"/>
  <c r="U15" i="1"/>
  <c r="S70" i="1" l="1"/>
  <c r="U70" i="1"/>
  <c r="U173" i="1" l="1"/>
  <c r="U172" i="1"/>
  <c r="U171" i="1"/>
  <c r="U170" i="1"/>
  <c r="U79" i="1" l="1"/>
  <c r="P221" i="1"/>
  <c r="O221" i="1"/>
  <c r="N221" i="1"/>
  <c r="M221" i="1"/>
  <c r="L221" i="1"/>
  <c r="K221" i="1"/>
  <c r="J221" i="1"/>
  <c r="I221" i="1"/>
  <c r="H221" i="1"/>
  <c r="E221" i="1"/>
  <c r="E211" i="1"/>
  <c r="U220" i="1"/>
  <c r="U219" i="1"/>
  <c r="U218" i="1"/>
  <c r="U217" i="1"/>
  <c r="U216" i="1"/>
  <c r="U215" i="1"/>
  <c r="U214" i="1"/>
  <c r="U213" i="1"/>
  <c r="E223" i="1" l="1"/>
  <c r="U221" i="1"/>
  <c r="P211" i="1"/>
  <c r="P223" i="1" s="1"/>
  <c r="O211" i="1"/>
  <c r="O223" i="1" s="1"/>
  <c r="N211" i="1"/>
  <c r="N223" i="1" s="1"/>
  <c r="M211" i="1"/>
  <c r="M223" i="1" s="1"/>
  <c r="L211" i="1"/>
  <c r="L223" i="1" s="1"/>
  <c r="K211" i="1"/>
  <c r="K223" i="1" s="1"/>
  <c r="J211" i="1"/>
  <c r="J223" i="1" s="1"/>
  <c r="I211" i="1"/>
  <c r="I223" i="1" s="1"/>
  <c r="H211" i="1"/>
  <c r="H223" i="1" s="1"/>
  <c r="G211" i="1"/>
  <c r="G223" i="1" s="1"/>
  <c r="U210" i="1"/>
  <c r="U209" i="1"/>
  <c r="U207" i="1"/>
  <c r="U203" i="1"/>
  <c r="U202" i="1"/>
  <c r="U206" i="1"/>
  <c r="U201" i="1"/>
  <c r="S211" i="1" l="1"/>
  <c r="S198" i="1" l="1"/>
  <c r="U198" i="1"/>
  <c r="U72" i="1"/>
  <c r="U4" i="1"/>
  <c r="U78" i="1"/>
  <c r="S132" i="1" l="1"/>
  <c r="U53" i="1"/>
  <c r="U52" i="1"/>
  <c r="U35" i="1"/>
  <c r="U34" i="1"/>
  <c r="U27" i="1"/>
  <c r="U28" i="1"/>
  <c r="U211" i="1" l="1"/>
  <c r="U73" i="1" l="1"/>
  <c r="U8" i="1"/>
  <c r="U174" i="1" l="1"/>
  <c r="U76" i="1"/>
  <c r="U77" i="1"/>
  <c r="U200" i="1"/>
  <c r="U204" i="1" s="1"/>
  <c r="U75" i="1"/>
  <c r="U13" i="1"/>
  <c r="U48" i="1"/>
  <c r="U51" i="1"/>
  <c r="U50" i="1"/>
  <c r="U49" i="1"/>
  <c r="U47" i="1"/>
  <c r="U46" i="1"/>
  <c r="U45" i="1"/>
  <c r="U43" i="1"/>
  <c r="U44" i="1"/>
  <c r="U42" i="1"/>
  <c r="U40" i="1"/>
  <c r="U37" i="1"/>
  <c r="U39" i="1"/>
  <c r="U38" i="1"/>
  <c r="U36" i="1"/>
  <c r="U31" i="1"/>
  <c r="U24" i="1"/>
  <c r="U30" i="1"/>
  <c r="U32" i="1"/>
  <c r="U29" i="1"/>
  <c r="U25" i="1"/>
  <c r="U33" i="1"/>
  <c r="U23" i="1"/>
  <c r="U22" i="1"/>
  <c r="U14" i="1"/>
  <c r="U18" i="1"/>
  <c r="U12" i="1"/>
  <c r="U17" i="1"/>
  <c r="U16" i="1"/>
  <c r="U21" i="1"/>
  <c r="U20" i="1"/>
  <c r="U19" i="1"/>
  <c r="U6" i="1"/>
  <c r="U5" i="1"/>
  <c r="U10" i="1"/>
  <c r="U11" i="1"/>
  <c r="U7" i="1"/>
  <c r="U9" i="1"/>
  <c r="U91" i="1" l="1"/>
  <c r="U223" i="1" s="1"/>
  <c r="S221" i="1"/>
</calcChain>
</file>

<file path=xl/comments1.xml><?xml version="1.0" encoding="utf-8"?>
<comments xmlns="http://schemas.openxmlformats.org/spreadsheetml/2006/main">
  <authors>
    <author>Sandra Crapper</author>
  </authors>
  <commentList>
    <comment ref="C209" authorId="0" shapeId="0">
      <text>
        <r>
          <rPr>
            <b/>
            <sz val="9"/>
            <color indexed="81"/>
            <rFont val="Tahoma"/>
            <family val="2"/>
          </rPr>
          <t>Sandra Crapper:</t>
        </r>
        <r>
          <rPr>
            <sz val="9"/>
            <color indexed="81"/>
            <rFont val="Tahoma"/>
            <family val="2"/>
          </rPr>
          <t xml:space="preserve">
TW7 7EX
</t>
        </r>
      </text>
    </comment>
  </commentList>
</comments>
</file>

<file path=xl/sharedStrings.xml><?xml version="1.0" encoding="utf-8"?>
<sst xmlns="http://schemas.openxmlformats.org/spreadsheetml/2006/main" count="1560" uniqueCount="602">
  <si>
    <t>Date</t>
  </si>
  <si>
    <t>Donation</t>
  </si>
  <si>
    <t>Open Day</t>
  </si>
  <si>
    <t>FRIENDS OF SELSDON WOOD</t>
  </si>
  <si>
    <t>Bank statement</t>
  </si>
  <si>
    <t>Calendars</t>
  </si>
  <si>
    <t>Log clearance</t>
  </si>
  <si>
    <t>Subs</t>
  </si>
  <si>
    <t>INCOME into Bank Account</t>
  </si>
  <si>
    <t>Charcoal</t>
  </si>
  <si>
    <t>Income</t>
  </si>
  <si>
    <t>Expenditure</t>
  </si>
  <si>
    <t>Grants</t>
  </si>
  <si>
    <t>Bank Statement</t>
  </si>
  <si>
    <t>Mrs</t>
  </si>
  <si>
    <t>Title</t>
  </si>
  <si>
    <t>Amount</t>
  </si>
  <si>
    <t>Last Name</t>
  </si>
  <si>
    <t>First Name</t>
  </si>
  <si>
    <t>Linda</t>
  </si>
  <si>
    <t>Morris</t>
  </si>
  <si>
    <t>Miss</t>
  </si>
  <si>
    <t>E D</t>
  </si>
  <si>
    <t>Phillips</t>
  </si>
  <si>
    <t>Ms</t>
  </si>
  <si>
    <t>Dawn</t>
  </si>
  <si>
    <t>Gibbons</t>
  </si>
  <si>
    <t xml:space="preserve">Mr </t>
  </si>
  <si>
    <t>Webb</t>
  </si>
  <si>
    <t>Mr</t>
  </si>
  <si>
    <t>Fox</t>
  </si>
  <si>
    <t>Wicks</t>
  </si>
  <si>
    <t>J</t>
  </si>
  <si>
    <t>Sandra</t>
  </si>
  <si>
    <t>Crapper</t>
  </si>
  <si>
    <t>Paul</t>
  </si>
  <si>
    <t>Baker</t>
  </si>
  <si>
    <t>Joyce</t>
  </si>
  <si>
    <t>Edgington</t>
  </si>
  <si>
    <t>Green</t>
  </si>
  <si>
    <t>Neale</t>
  </si>
  <si>
    <t>J M</t>
  </si>
  <si>
    <t>Hilton</t>
  </si>
  <si>
    <t>A</t>
  </si>
  <si>
    <t>Kennedy</t>
  </si>
  <si>
    <t>C</t>
  </si>
  <si>
    <t>Griggs</t>
  </si>
  <si>
    <t>Carson</t>
  </si>
  <si>
    <t>M</t>
  </si>
  <si>
    <t>Evans</t>
  </si>
  <si>
    <t>Dunning</t>
  </si>
  <si>
    <t>Kettlewell</t>
  </si>
  <si>
    <t>S</t>
  </si>
  <si>
    <t>H</t>
  </si>
  <si>
    <t>Jones</t>
  </si>
  <si>
    <t>Rickard</t>
  </si>
  <si>
    <t>D</t>
  </si>
  <si>
    <t>Lloyd</t>
  </si>
  <si>
    <t>Anonymous</t>
  </si>
  <si>
    <t>Bernard</t>
  </si>
  <si>
    <t>Hobbs</t>
  </si>
  <si>
    <t>Dench</t>
  </si>
  <si>
    <t>Cash</t>
  </si>
  <si>
    <t>Baldry</t>
  </si>
  <si>
    <t>Simonidis</t>
  </si>
  <si>
    <t>Govier</t>
  </si>
  <si>
    <t>S/Order</t>
  </si>
  <si>
    <t>Nash</t>
  </si>
  <si>
    <t>Asesh</t>
  </si>
  <si>
    <t>Datta</t>
  </si>
  <si>
    <t>Forsyth</t>
  </si>
  <si>
    <t>Young</t>
  </si>
  <si>
    <t xml:space="preserve">A </t>
  </si>
  <si>
    <t>G</t>
  </si>
  <si>
    <t>Pennells</t>
  </si>
  <si>
    <t>Gledhill</t>
  </si>
  <si>
    <t>Sidney</t>
  </si>
  <si>
    <t>Potter</t>
  </si>
  <si>
    <t>Valerie</t>
  </si>
  <si>
    <t>Easterbrook</t>
  </si>
  <si>
    <t>David</t>
  </si>
  <si>
    <t>Malins</t>
  </si>
  <si>
    <t>P R</t>
  </si>
  <si>
    <t>Hall</t>
  </si>
  <si>
    <t>Kirk</t>
  </si>
  <si>
    <t>K</t>
  </si>
  <si>
    <t>Davenport</t>
  </si>
  <si>
    <t>Robert</t>
  </si>
  <si>
    <t>Campbell</t>
  </si>
  <si>
    <t xml:space="preserve">D J </t>
  </si>
  <si>
    <t>Gammie</t>
  </si>
  <si>
    <t>P G</t>
  </si>
  <si>
    <t xml:space="preserve">H </t>
  </si>
  <si>
    <t>Davies</t>
  </si>
  <si>
    <t>Warner</t>
  </si>
  <si>
    <t>Christensen</t>
  </si>
  <si>
    <t>Colvert</t>
  </si>
  <si>
    <t xml:space="preserve">R </t>
  </si>
  <si>
    <t xml:space="preserve">S </t>
  </si>
  <si>
    <t>Rane</t>
  </si>
  <si>
    <t>Buttrey</t>
  </si>
  <si>
    <t>Janet</t>
  </si>
  <si>
    <t>Nightingale</t>
  </si>
  <si>
    <t>Bushnell</t>
  </si>
  <si>
    <t>Daphne</t>
  </si>
  <si>
    <t>Prebble</t>
  </si>
  <si>
    <t>Croydon Council</t>
  </si>
  <si>
    <t>Andy</t>
  </si>
  <si>
    <t>Hart</t>
  </si>
  <si>
    <t>Hotston</t>
  </si>
  <si>
    <t>John</t>
  </si>
  <si>
    <t>Bickerstaff</t>
  </si>
  <si>
    <t>Turley</t>
  </si>
  <si>
    <t>P</t>
  </si>
  <si>
    <t>Locatelli</t>
  </si>
  <si>
    <t>Lee</t>
  </si>
  <si>
    <t>Flecchia</t>
  </si>
  <si>
    <t>Cox</t>
  </si>
  <si>
    <t>Anthony</t>
  </si>
  <si>
    <t>Gale</t>
  </si>
  <si>
    <t>Shepherd</t>
  </si>
  <si>
    <t>Ogier</t>
  </si>
  <si>
    <t>Zareba</t>
  </si>
  <si>
    <t>Bailey</t>
  </si>
  <si>
    <t>M E</t>
  </si>
  <si>
    <t>S/O</t>
  </si>
  <si>
    <t>Brian</t>
  </si>
  <si>
    <t>Edward</t>
  </si>
  <si>
    <t>Geoffrey</t>
  </si>
  <si>
    <t>Willcox</t>
  </si>
  <si>
    <t>J A</t>
  </si>
  <si>
    <t>Hilley</t>
  </si>
  <si>
    <t>D/Credit</t>
  </si>
  <si>
    <t>Francis</t>
  </si>
  <si>
    <t>R A</t>
  </si>
  <si>
    <t>Lock</t>
  </si>
  <si>
    <t>Checker</t>
  </si>
  <si>
    <t>Roberts</t>
  </si>
  <si>
    <t>Hutchinson</t>
  </si>
  <si>
    <t>Refund Bench</t>
  </si>
  <si>
    <t>Benham</t>
  </si>
  <si>
    <t>Shrapnell</t>
  </si>
  <si>
    <t>Dyson</t>
  </si>
  <si>
    <t>Smith</t>
  </si>
  <si>
    <t>L</t>
  </si>
  <si>
    <t>Cash/Chq</t>
  </si>
  <si>
    <t xml:space="preserve">GRAND TOTALS </t>
  </si>
  <si>
    <t>Signed as correct:</t>
  </si>
  <si>
    <t>Accounts prepared by S Crapper, Treasurer of FSW (sandracrapper@btinternet.com)</t>
  </si>
  <si>
    <t>Accounts scrutinised by Alan Williams (willia1712@yahoo.co.uk)</t>
  </si>
  <si>
    <t>Heather Govier, Chair of FSW (govierh@gmail.com)</t>
  </si>
  <si>
    <t>4.1.16</t>
  </si>
  <si>
    <t>Jennifer</t>
  </si>
  <si>
    <t>Stanbridge</t>
  </si>
  <si>
    <t>Wright</t>
  </si>
  <si>
    <t>Whiller</t>
  </si>
  <si>
    <t>Gary</t>
  </si>
  <si>
    <t>Petts</t>
  </si>
  <si>
    <t>BACs</t>
  </si>
  <si>
    <t>King</t>
  </si>
  <si>
    <t>Sue</t>
  </si>
  <si>
    <t xml:space="preserve"> </t>
  </si>
  <si>
    <t>P D</t>
  </si>
  <si>
    <t>Simon</t>
  </si>
  <si>
    <t>Gosney</t>
  </si>
  <si>
    <t>Iris</t>
  </si>
  <si>
    <t>26.1.16</t>
  </si>
  <si>
    <t>Ian</t>
  </si>
  <si>
    <t>Sara</t>
  </si>
  <si>
    <t>Bashford</t>
  </si>
  <si>
    <t>Michael</t>
  </si>
  <si>
    <t>Monica</t>
  </si>
  <si>
    <t>Way</t>
  </si>
  <si>
    <t>Csur</t>
  </si>
  <si>
    <t>Fiona</t>
  </si>
  <si>
    <t>Cheque</t>
  </si>
  <si>
    <t>K B</t>
  </si>
  <si>
    <t>Kinkead</t>
  </si>
  <si>
    <t>Arment</t>
  </si>
  <si>
    <t>W</t>
  </si>
  <si>
    <t>Simpson</t>
  </si>
  <si>
    <t>Bransom</t>
  </si>
  <si>
    <t>Lester</t>
  </si>
  <si>
    <t>Johnstone</t>
  </si>
  <si>
    <t>Anderson</t>
  </si>
  <si>
    <t>CAF Chq</t>
  </si>
  <si>
    <t>McCann</t>
  </si>
  <si>
    <t>L L</t>
  </si>
  <si>
    <t>Saunders</t>
  </si>
  <si>
    <t>Greenhouse</t>
  </si>
  <si>
    <t>Jam Stall</t>
  </si>
  <si>
    <t>Tombola</t>
  </si>
  <si>
    <t>P A</t>
  </si>
  <si>
    <t>Harris</t>
  </si>
  <si>
    <t>RSPB Stall</t>
  </si>
  <si>
    <t>30.12.16</t>
  </si>
  <si>
    <t>Colin</t>
  </si>
  <si>
    <t>Karen</t>
  </si>
  <si>
    <t>Les</t>
  </si>
  <si>
    <t>Refund Bank</t>
  </si>
  <si>
    <t>Refund</t>
  </si>
  <si>
    <t>Kuepers</t>
  </si>
  <si>
    <t>1st January 2017 to 31st December 2017</t>
  </si>
  <si>
    <t>3.1.17</t>
  </si>
  <si>
    <t>Falwell</t>
  </si>
  <si>
    <t xml:space="preserve">F </t>
  </si>
  <si>
    <t>Jacques</t>
  </si>
  <si>
    <t>5.1.17</t>
  </si>
  <si>
    <t>Stephens</t>
  </si>
  <si>
    <t>10.1.17</t>
  </si>
  <si>
    <t>6.1.17</t>
  </si>
  <si>
    <t>9.1.17</t>
  </si>
  <si>
    <t>P J</t>
  </si>
  <si>
    <t>Bolingbroke</t>
  </si>
  <si>
    <t>Rowley</t>
  </si>
  <si>
    <t>Jenny</t>
  </si>
  <si>
    <t xml:space="preserve">L </t>
  </si>
  <si>
    <t>12.1.17</t>
  </si>
  <si>
    <t>16.1.17</t>
  </si>
  <si>
    <t>Leyshon</t>
  </si>
  <si>
    <t>Notes</t>
  </si>
  <si>
    <t>Cheque No.</t>
  </si>
  <si>
    <t>Paid to</t>
  </si>
  <si>
    <t>TOTAL</t>
  </si>
  <si>
    <t>Tools &amp; Equipment</t>
  </si>
  <si>
    <t>Stationery</t>
  </si>
  <si>
    <t>Pathways</t>
  </si>
  <si>
    <t>Insurance</t>
  </si>
  <si>
    <t>Notice Boards</t>
  </si>
  <si>
    <t>Room Hire</t>
  </si>
  <si>
    <t>Misc.</t>
  </si>
  <si>
    <t>Statement</t>
  </si>
  <si>
    <t>Exp Checker</t>
  </si>
  <si>
    <t>No Expenditure</t>
  </si>
  <si>
    <t>E Forsyth</t>
  </si>
  <si>
    <t>D Malins</t>
  </si>
  <si>
    <t>L Morris</t>
  </si>
  <si>
    <t>Zurich</t>
  </si>
  <si>
    <t>TCV</t>
  </si>
  <si>
    <t>TCV Membership</t>
  </si>
  <si>
    <t>Colour Digital</t>
  </si>
  <si>
    <t>S Crapper</t>
  </si>
  <si>
    <t>N Fox</t>
  </si>
  <si>
    <t>Prizes for Open Day</t>
  </si>
  <si>
    <t>FINAL FIGURES</t>
  </si>
  <si>
    <t>Accounts prepared by Sandra Crapper, Treasurer of Friends of Selsdon Woods (sandracrapper@btinternet.com)</t>
  </si>
  <si>
    <t>Signed</t>
  </si>
  <si>
    <t>Accounts approved by Heather Govier, Chair of Friends of Selsdon Woods (govierh@gmail.com) post AGM</t>
  </si>
  <si>
    <t>Statement No.</t>
  </si>
  <si>
    <t>FSW EXPENDITURE:   1st JANUARY 2017  -  31st  DECEMBER 2017</t>
  </si>
  <si>
    <t>No Expenditure - see note below</t>
  </si>
  <si>
    <t>A Fleechica</t>
  </si>
  <si>
    <t>Cheque No. 100176</t>
  </si>
  <si>
    <t>20.1.17</t>
  </si>
  <si>
    <t>23.1.17</t>
  </si>
  <si>
    <t>Goodman</t>
  </si>
  <si>
    <t>31.1.17</t>
  </si>
  <si>
    <t>cash</t>
  </si>
  <si>
    <t>1.2.17</t>
  </si>
  <si>
    <t>Greenman</t>
  </si>
  <si>
    <t>2.2.17</t>
  </si>
  <si>
    <t>R B</t>
  </si>
  <si>
    <t>6.2.17</t>
  </si>
  <si>
    <t>Rosalyn</t>
  </si>
  <si>
    <t>Heaton</t>
  </si>
  <si>
    <t>9.2.17</t>
  </si>
  <si>
    <t>Richard</t>
  </si>
  <si>
    <t xml:space="preserve">V M </t>
  </si>
  <si>
    <t>James</t>
  </si>
  <si>
    <t xml:space="preserve">M A </t>
  </si>
  <si>
    <t>13.2.17</t>
  </si>
  <si>
    <t>Langdon</t>
  </si>
  <si>
    <t>Prizes</t>
  </si>
  <si>
    <t>Period 20.1.17 to 17.2.17</t>
  </si>
  <si>
    <t>Period 1.1.17 to 19.1.17</t>
  </si>
  <si>
    <t>20.2.17</t>
  </si>
  <si>
    <t>Cooney</t>
  </si>
  <si>
    <t>Lincoln</t>
  </si>
  <si>
    <t>21.2.17</t>
  </si>
  <si>
    <t xml:space="preserve">T  </t>
  </si>
  <si>
    <t>22.2.17</t>
  </si>
  <si>
    <t>23.2.17</t>
  </si>
  <si>
    <t>E F</t>
  </si>
  <si>
    <t>Glynn</t>
  </si>
  <si>
    <t>24.2.17</t>
  </si>
  <si>
    <t>R</t>
  </si>
  <si>
    <t>1.3.17</t>
  </si>
  <si>
    <t>2.3.17</t>
  </si>
  <si>
    <t xml:space="preserve">S L </t>
  </si>
  <si>
    <t>6.3.17</t>
  </si>
  <si>
    <t>9.3.17</t>
  </si>
  <si>
    <t>A P</t>
  </si>
  <si>
    <t>Minajew</t>
  </si>
  <si>
    <t>Z</t>
  </si>
  <si>
    <t>13.3.17</t>
  </si>
  <si>
    <t>Period 18.2.17 to 17.3.17</t>
  </si>
  <si>
    <t>`</t>
  </si>
  <si>
    <t>R Wicks</t>
  </si>
  <si>
    <t>Rennovation of Signage</t>
  </si>
  <si>
    <t>8.3.17</t>
  </si>
  <si>
    <t>Colour Digit</t>
  </si>
  <si>
    <t>Leaflets</t>
  </si>
  <si>
    <t>23.3.17</t>
  </si>
  <si>
    <t>Hills</t>
  </si>
  <si>
    <t>Osborne</t>
  </si>
  <si>
    <t xml:space="preserve">H V </t>
  </si>
  <si>
    <t>29.3.17</t>
  </si>
  <si>
    <t>Alex</t>
  </si>
  <si>
    <t>30.3.17</t>
  </si>
  <si>
    <t>Avery</t>
  </si>
  <si>
    <t xml:space="preserve">Jane </t>
  </si>
  <si>
    <t>Bell</t>
  </si>
  <si>
    <t>Celia</t>
  </si>
  <si>
    <t>Baughan</t>
  </si>
  <si>
    <t>Melisssa</t>
  </si>
  <si>
    <t>Spackman</t>
  </si>
  <si>
    <t>3.4.17</t>
  </si>
  <si>
    <t>Bradshaw</t>
  </si>
  <si>
    <t>10.3.17</t>
  </si>
  <si>
    <t>M J</t>
  </si>
  <si>
    <t>Scharde</t>
  </si>
  <si>
    <t>11.4.17</t>
  </si>
  <si>
    <t>J E</t>
  </si>
  <si>
    <t>12.4.17</t>
  </si>
  <si>
    <t>S J N</t>
  </si>
  <si>
    <t>18.4.17</t>
  </si>
  <si>
    <t>Margaret</t>
  </si>
  <si>
    <t>Farrell</t>
  </si>
  <si>
    <t>Period 18.3.17 to 19.4.17</t>
  </si>
  <si>
    <t>31.3.17</t>
  </si>
  <si>
    <t>A Flecchia</t>
  </si>
  <si>
    <t>D/Debit</t>
  </si>
  <si>
    <t>Swintons</t>
  </si>
  <si>
    <t>Shingle for pathways</t>
  </si>
  <si>
    <t>Ink &amp; Stamps</t>
  </si>
  <si>
    <t>5.4.17</t>
  </si>
  <si>
    <t>Stamps</t>
  </si>
  <si>
    <t>21.4.17</t>
  </si>
  <si>
    <t>24.4.17</t>
  </si>
  <si>
    <t>27.4.17</t>
  </si>
  <si>
    <t>2.5.17</t>
  </si>
  <si>
    <t>Knight</t>
  </si>
  <si>
    <t>Post/Ord</t>
  </si>
  <si>
    <t>3.5.17</t>
  </si>
  <si>
    <t>5.5.17</t>
  </si>
  <si>
    <t>Bradley</t>
  </si>
  <si>
    <t>10.5.17</t>
  </si>
  <si>
    <t>Winning</t>
  </si>
  <si>
    <t>Chandler</t>
  </si>
  <si>
    <t>Elmers</t>
  </si>
  <si>
    <t>Vivien</t>
  </si>
  <si>
    <t>Cawte</t>
  </si>
  <si>
    <t>15.5.17</t>
  </si>
  <si>
    <t>Rossa</t>
  </si>
  <si>
    <t>18.5.17</t>
  </si>
  <si>
    <t>Hitchcocks</t>
  </si>
  <si>
    <t>Period 20.4.17 to 19.5.17</t>
  </si>
  <si>
    <t>22.5.17</t>
  </si>
  <si>
    <t>E</t>
  </si>
  <si>
    <t>23.5.17</t>
  </si>
  <si>
    <t>Elvin</t>
  </si>
  <si>
    <t>157</t>
  </si>
  <si>
    <t>26.5.17</t>
  </si>
  <si>
    <t>13.6.17</t>
  </si>
  <si>
    <t>15.6.17</t>
  </si>
  <si>
    <t>LeGrice</t>
  </si>
  <si>
    <t>Period 20.5.17 to 19.6.17</t>
  </si>
  <si>
    <t>30.5.17</t>
  </si>
  <si>
    <t>31.5.17</t>
  </si>
  <si>
    <t>Filing pouches</t>
  </si>
  <si>
    <t>Cazebo</t>
  </si>
  <si>
    <t>Incorrect Payment Bank repaid on:27.4.17 Stmnt 156</t>
  </si>
  <si>
    <t>Stationery + Nails+Screws for Name Boards</t>
  </si>
  <si>
    <t>23.6.17</t>
  </si>
  <si>
    <t>Crowhurst</t>
  </si>
  <si>
    <t>Casj</t>
  </si>
  <si>
    <t>158</t>
  </si>
  <si>
    <t>27.6.17</t>
  </si>
  <si>
    <t>Lindsey</t>
  </si>
  <si>
    <t>11.7.17</t>
  </si>
  <si>
    <t>P E</t>
  </si>
  <si>
    <t>Childs</t>
  </si>
  <si>
    <t>D C</t>
  </si>
  <si>
    <t>Hendry</t>
  </si>
  <si>
    <t>C M</t>
  </si>
  <si>
    <t>Period 20.6.17 to 19.7.17</t>
  </si>
  <si>
    <t>20.6.17</t>
  </si>
  <si>
    <t>J Dunning</t>
  </si>
  <si>
    <t>Name Boards</t>
  </si>
  <si>
    <t>29.6.17</t>
  </si>
  <si>
    <t>30.6.17</t>
  </si>
  <si>
    <t>A  Flecchia</t>
  </si>
  <si>
    <t>Gravel</t>
  </si>
  <si>
    <t>3.7.17</t>
  </si>
  <si>
    <t>4.7.17</t>
  </si>
  <si>
    <t>7.8.17</t>
  </si>
  <si>
    <t xml:space="preserve">Lisa </t>
  </si>
  <si>
    <t>Dervish</t>
  </si>
  <si>
    <t>16..8.17</t>
  </si>
  <si>
    <t>Diana</t>
  </si>
  <si>
    <t>Period 20.7.17 to 18.8.17</t>
  </si>
  <si>
    <t>31.7.17</t>
  </si>
  <si>
    <t>2.8.17</t>
  </si>
  <si>
    <t>Public Liability &amp; Tools Insurance</t>
  </si>
  <si>
    <t>23.8.17</t>
  </si>
  <si>
    <t>24.8.17</t>
  </si>
  <si>
    <t>Printer Ink etc.</t>
  </si>
  <si>
    <t>25.8.17</t>
  </si>
  <si>
    <t>Envelopes + Folder</t>
  </si>
  <si>
    <t>11.9.17</t>
  </si>
  <si>
    <t>Gazebo Sides</t>
  </si>
  <si>
    <t>Period 19.8.17 to 19.9.17</t>
  </si>
  <si>
    <t>Mary</t>
  </si>
  <si>
    <t>Innes</t>
  </si>
  <si>
    <t>4.9.17</t>
  </si>
  <si>
    <t>HMRC</t>
  </si>
  <si>
    <t>12.9.17</t>
  </si>
  <si>
    <t>Open Day Buckets</t>
  </si>
  <si>
    <t>White Elephant</t>
  </si>
  <si>
    <t>Sand Stall</t>
  </si>
  <si>
    <t>WoodTurners St</t>
  </si>
  <si>
    <t>15.9.17</t>
  </si>
  <si>
    <t>Memberships</t>
  </si>
  <si>
    <t>15.9.17`</t>
  </si>
  <si>
    <t>19.9.17</t>
  </si>
  <si>
    <t>Judd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</si>
  <si>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</si>
  <si>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</si>
  <si>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</si>
  <si>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</si>
  <si>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</si>
  <si>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</si>
  <si>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</si>
  <si>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</si>
  <si>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</t>
  </si>
  <si>
    <t>Oct</t>
  </si>
  <si>
    <t>Nov</t>
  </si>
  <si>
    <t>Dec</t>
  </si>
  <si>
    <t>26.9.17</t>
  </si>
  <si>
    <t>2.10.17</t>
  </si>
  <si>
    <t>4.10.17</t>
  </si>
  <si>
    <t>Period 20.9.17 to 19.10.17</t>
  </si>
  <si>
    <t>25.9.17</t>
  </si>
  <si>
    <t>Pruning Saws</t>
  </si>
  <si>
    <t>28.9.17</t>
  </si>
  <si>
    <t>R Murray</t>
  </si>
  <si>
    <t>Photo Competition 1st Prize</t>
  </si>
  <si>
    <t>L Millard</t>
  </si>
  <si>
    <t>Photo Competition 2nd Prize</t>
  </si>
  <si>
    <t>3.11.17</t>
  </si>
  <si>
    <t>Stephen</t>
  </si>
  <si>
    <t>Parker (Bench)</t>
  </si>
  <si>
    <t>6.11.17</t>
  </si>
  <si>
    <t>Maria</t>
  </si>
  <si>
    <t>Lusty</t>
  </si>
  <si>
    <t>7.11.17</t>
  </si>
  <si>
    <t>8.11.17</t>
  </si>
  <si>
    <t>Cannon</t>
  </si>
  <si>
    <t>13.11.17</t>
  </si>
  <si>
    <t xml:space="preserve">L A </t>
  </si>
  <si>
    <t>Period 20.10.17 to 17.11.17</t>
  </si>
  <si>
    <t>20.11.17</t>
  </si>
  <si>
    <t>Ron</t>
  </si>
  <si>
    <t>21.11.17</t>
  </si>
  <si>
    <t xml:space="preserve">K  </t>
  </si>
  <si>
    <t>Smith (Bench)</t>
  </si>
  <si>
    <t>30.11.17</t>
  </si>
  <si>
    <t>1.12.17</t>
  </si>
  <si>
    <t>Glover (Calendar)</t>
  </si>
  <si>
    <t xml:space="preserve">Glover  </t>
  </si>
  <si>
    <t>6.12.17</t>
  </si>
  <si>
    <r>
      <t xml:space="preserve">Crapper </t>
    </r>
    <r>
      <rPr>
        <sz val="9"/>
        <color theme="1"/>
        <rFont val="Calibri"/>
        <family val="2"/>
        <scheme val="minor"/>
      </rPr>
      <t>(Calendar)</t>
    </r>
  </si>
  <si>
    <t>7.12.17</t>
  </si>
  <si>
    <t>18.12.17</t>
  </si>
  <si>
    <t>Phillip</t>
  </si>
  <si>
    <t>Edmonds</t>
  </si>
  <si>
    <t>23.11.17</t>
  </si>
  <si>
    <t>Norbury Pk</t>
  </si>
  <si>
    <t>Benches</t>
  </si>
  <si>
    <t>4.12.17</t>
  </si>
  <si>
    <t>15.12.17</t>
  </si>
  <si>
    <t>Forum Club</t>
  </si>
  <si>
    <t>164</t>
  </si>
  <si>
    <t>27.12.17</t>
  </si>
  <si>
    <t>Period 18.11.17 to 31.12.17</t>
  </si>
  <si>
    <t>Starting Balance</t>
  </si>
  <si>
    <t>Bethel</t>
  </si>
  <si>
    <t>Ball</t>
  </si>
  <si>
    <t>P M</t>
  </si>
  <si>
    <t xml:space="preserve"> Ms</t>
  </si>
  <si>
    <t>16.2.17</t>
  </si>
  <si>
    <t>Note</t>
  </si>
  <si>
    <t>Plus  Income</t>
  </si>
  <si>
    <t>Less Expenditure</t>
  </si>
  <si>
    <t xml:space="preserve">C/f 2018 </t>
  </si>
  <si>
    <t>Totals</t>
  </si>
  <si>
    <t>RECONCILIATION</t>
  </si>
  <si>
    <t>Balance 19.12.16</t>
  </si>
  <si>
    <t>as per statement No. 146</t>
  </si>
  <si>
    <t>146-149</t>
  </si>
  <si>
    <t>150-151</t>
  </si>
  <si>
    <t>152-153</t>
  </si>
  <si>
    <t>154-155</t>
  </si>
  <si>
    <t>160-161</t>
  </si>
  <si>
    <t>Starting Balance 1st Jan 2017</t>
  </si>
  <si>
    <t>Donation following death of Ferret Lady</t>
  </si>
  <si>
    <t>St Christphr</t>
  </si>
  <si>
    <t>Period 20.10.17 to 17.11.117</t>
  </si>
  <si>
    <t>166</t>
  </si>
  <si>
    <t>Gloves &amp; Bands for Tree</t>
  </si>
  <si>
    <t>Actual Statement Date</t>
  </si>
  <si>
    <t>20.12.16-19.1.17</t>
  </si>
  <si>
    <t>20.1.17-17.2.17</t>
  </si>
  <si>
    <t>18.2.17-17.3.17</t>
  </si>
  <si>
    <t>18.3.17-19.4.17</t>
  </si>
  <si>
    <t>20.4.17-19.5.17</t>
  </si>
  <si>
    <t>20.5.17-19.6.17</t>
  </si>
  <si>
    <t>20.6.17-19.7.17</t>
  </si>
  <si>
    <t>20.7.17-18.8.17</t>
  </si>
  <si>
    <t>19.8.17-19.9.17</t>
  </si>
  <si>
    <t>20.9.17-19.10.17</t>
  </si>
  <si>
    <t>20.10.17-17.11.17</t>
  </si>
  <si>
    <t>18.11.17-31.12.17</t>
  </si>
  <si>
    <t>Month</t>
  </si>
  <si>
    <t>Period 1.1.17 to 19.1.17 (see note below)</t>
  </si>
  <si>
    <t>less</t>
  </si>
  <si>
    <t>Transactions Statement No 146-149 dated 20.12.16 to 19.1.17</t>
  </si>
  <si>
    <t>Dec 16 Income</t>
  </si>
  <si>
    <t>Jan 17 Income</t>
  </si>
  <si>
    <t>Dec 16 Expenditure</t>
  </si>
  <si>
    <t>Jan 17 Expenditure</t>
  </si>
  <si>
    <t>Total Income on Statement</t>
  </si>
  <si>
    <t>Total Expenditure on Statement</t>
  </si>
  <si>
    <t>Closing Balance 19.1.17</t>
  </si>
  <si>
    <t>Hanley</t>
  </si>
  <si>
    <t>Cole (CR2 8PX)</t>
  </si>
  <si>
    <t>Bartlett</t>
  </si>
  <si>
    <t>E C</t>
  </si>
  <si>
    <t>Kemp</t>
  </si>
  <si>
    <t>Sime</t>
  </si>
  <si>
    <t>SWINTONS</t>
  </si>
  <si>
    <t>Incorrect Payment</t>
  </si>
  <si>
    <t>Nicole</t>
  </si>
  <si>
    <t>C R</t>
  </si>
  <si>
    <t>Mrs Costello</t>
  </si>
  <si>
    <t>Ms E Chandler</t>
  </si>
  <si>
    <t>Mrs H C Harris</t>
  </si>
  <si>
    <t>Mr M K Russell</t>
  </si>
  <si>
    <t>Mr R P Webb</t>
  </si>
  <si>
    <t>David J Liddy</t>
  </si>
  <si>
    <t>H C</t>
  </si>
  <si>
    <t>M K</t>
  </si>
  <si>
    <t>R P</t>
  </si>
  <si>
    <t>Carole</t>
  </si>
  <si>
    <t>D J</t>
  </si>
  <si>
    <t xml:space="preserve">C </t>
  </si>
  <si>
    <t xml:space="preserve">I </t>
  </si>
  <si>
    <t>Offergelt</t>
  </si>
  <si>
    <t>Byrne</t>
  </si>
  <si>
    <t>Marsh</t>
  </si>
  <si>
    <t>Carter</t>
  </si>
  <si>
    <t>Bruce</t>
  </si>
  <si>
    <t>Donovan</t>
  </si>
  <si>
    <t>Ross</t>
  </si>
  <si>
    <t>Conti</t>
  </si>
  <si>
    <t>Williams</t>
  </si>
  <si>
    <t>Sharma</t>
  </si>
  <si>
    <t>Matthews</t>
  </si>
  <si>
    <t>December Expenditure included in total for Bank Statement No. 148 dated 20.12.16 to 19.1.1</t>
  </si>
  <si>
    <t>INCOME</t>
  </si>
  <si>
    <t>Subscriptions</t>
  </si>
  <si>
    <t>Donations</t>
  </si>
  <si>
    <t>Anonymous Donations</t>
  </si>
  <si>
    <t>Calendars Donations***</t>
  </si>
  <si>
    <t>Calendars Postage</t>
  </si>
  <si>
    <t xml:space="preserve">Open Day </t>
  </si>
  <si>
    <t>Grants (Croydon Council)</t>
  </si>
  <si>
    <t>Repayment from Barclays 18.5.16 (Vodaphone)</t>
  </si>
  <si>
    <t>TOTAL Income</t>
  </si>
  <si>
    <t>EXPENDITURE</t>
  </si>
  <si>
    <t>Equipment - Tools</t>
  </si>
  <si>
    <t>Repair of Pathways</t>
  </si>
  <si>
    <t>Open Day Photo Competition &amp; Tombola Prizes</t>
  </si>
  <si>
    <t>FSW Calendars (8 2014 Calendars)(70: 2015 Calendars)</t>
  </si>
  <si>
    <t>Hire of Forum Meeting Room 2012 + 2013</t>
  </si>
  <si>
    <t>Miscellaneous Donation to St Christophers</t>
  </si>
  <si>
    <t>Commemorative Benches</t>
  </si>
  <si>
    <t>Collaboration with other Conservation Organisations</t>
  </si>
  <si>
    <t xml:space="preserve">Signage/Banners </t>
  </si>
  <si>
    <t>Web Hosting</t>
  </si>
  <si>
    <t>Barclays Bank Incorrect Transaction Swintons 3.4.17</t>
  </si>
  <si>
    <t>Total Expenditure</t>
  </si>
  <si>
    <t>Surplus of Income over Expenditure</t>
  </si>
  <si>
    <t>Balance Sheet at end of Financial Year</t>
  </si>
  <si>
    <t>Balance at start of Financial Year</t>
  </si>
  <si>
    <t>Plus income for Financial Year</t>
  </si>
  <si>
    <t>Total Cash</t>
  </si>
  <si>
    <t>Less expenditure for Financial Year</t>
  </si>
  <si>
    <t>Balance at end of Financial Year</t>
  </si>
  <si>
    <t>ANNUAL ACCOUNTS 2018 (1.1.18 to 31.12.18)</t>
  </si>
  <si>
    <t>Grants (HRMC Gift Aid for 2017/8)</t>
  </si>
  <si>
    <t xml:space="preserve">Training Course (Insecticides)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</si>
</sst>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£&quot;#,##0;[Red]\-&quot;£&quot;#,##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4" fontId="0" fillId="0" borderId="0" xfId="0" applyNumberFormat="1"/>
    <xf numFmtId="0" fontId="0" fillId="0" borderId="1" xfId="0" applyBorder="1"/>
    <xf numFmtId="0" fontId="1" fillId="0" borderId="0" xfId="0" applyFont="1"/>
    <xf numFmtId="4" fontId="1" fillId="0" borderId="0" xfId="0" applyNumberFormat="1" applyFont="1"/>
    <xf numFmtId="0" fontId="7" fillId="0" borderId="0" xfId="0" applyFont="1"/>
    <xf numFmtId="0" fontId="1" fillId="0" borderId="0" xfId="0" applyFont="1" applyFill="1" applyBorder="1"/>
    <xf numFmtId="0" fontId="0" fillId="0" borderId="0" xfId="0" applyFill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1" xfId="0" applyNumberFormat="1" applyBorder="1" applyAlignment="1"/>
    <xf numFmtId="4" fontId="0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/>
    <xf numFmtId="4" fontId="1" fillId="0" borderId="1" xfId="0" applyNumberFormat="1" applyFont="1" applyBorder="1" applyAlignment="1"/>
    <xf numFmtId="1" fontId="0" fillId="0" borderId="1" xfId="0" applyNumberFormat="1" applyFont="1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wrapText="1"/>
    </xf>
    <xf numFmtId="4" fontId="0" fillId="0" borderId="0" xfId="0" applyNumberFormat="1" applyFont="1" applyBorder="1" applyAlignment="1">
      <alignment wrapText="1"/>
    </xf>
    <xf numFmtId="0" fontId="0" fillId="0" borderId="1" xfId="0" applyFont="1" applyFill="1" applyBorder="1" applyAlignment="1">
      <alignment wrapText="1"/>
    </xf>
    <xf numFmtId="4" fontId="0" fillId="3" borderId="1" xfId="0" applyNumberFormat="1" applyFill="1" applyBorder="1"/>
    <xf numFmtId="4" fontId="1" fillId="3" borderId="1" xfId="0" applyNumberFormat="1" applyFont="1" applyFill="1" applyBorder="1"/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wrapText="1"/>
    </xf>
    <xf numFmtId="4" fontId="1" fillId="3" borderId="1" xfId="0" applyNumberFormat="1" applyFont="1" applyFill="1" applyBorder="1" applyAlignment="1"/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 wrapText="1"/>
    </xf>
    <xf numFmtId="4" fontId="0" fillId="3" borderId="1" xfId="0" applyNumberFormat="1" applyFont="1" applyFill="1" applyBorder="1" applyAlignment="1">
      <alignment wrapText="1"/>
    </xf>
    <xf numFmtId="4" fontId="7" fillId="3" borderId="1" xfId="0" applyNumberFormat="1" applyFont="1" applyFill="1" applyBorder="1"/>
    <xf numFmtId="4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right" wrapText="1"/>
    </xf>
    <xf numFmtId="4" fontId="5" fillId="3" borderId="1" xfId="0" applyNumberFormat="1" applyFont="1" applyFill="1" applyBorder="1" applyAlignment="1">
      <alignment horizontal="right" wrapText="1"/>
    </xf>
    <xf numFmtId="1" fontId="1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 applyAlignment="1">
      <alignment horizontal="left" wrapText="1"/>
    </xf>
    <xf numFmtId="4" fontId="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Border="1" applyAlignment="1">
      <alignment wrapText="1"/>
    </xf>
    <xf numFmtId="4" fontId="7" fillId="3" borderId="1" xfId="0" applyNumberFormat="1" applyFont="1" applyFill="1" applyBorder="1" applyAlignment="1">
      <alignment horizontal="left" wrapText="1"/>
    </xf>
    <xf numFmtId="4" fontId="7" fillId="0" borderId="1" xfId="0" applyNumberFormat="1" applyFont="1" applyBorder="1" applyAlignment="1">
      <alignment horizontal="right" wrapText="1"/>
    </xf>
    <xf numFmtId="4" fontId="0" fillId="3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1" fillId="3" borderId="1" xfId="0" applyFont="1" applyFill="1" applyBorder="1"/>
    <xf numFmtId="4" fontId="0" fillId="0" borderId="0" xfId="0" applyNumberFormat="1" applyBorder="1" applyAlignment="1"/>
    <xf numFmtId="4" fontId="0" fillId="0" borderId="0" xfId="0" applyNumberFormat="1" applyFill="1" applyBorder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" fontId="1" fillId="0" borderId="0" xfId="0" applyNumberFormat="1" applyFont="1" applyBorder="1" applyAlignment="1"/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wrapText="1"/>
    </xf>
    <xf numFmtId="1" fontId="2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4" fontId="0" fillId="0" borderId="0" xfId="0" applyNumberFormat="1" applyBorder="1"/>
    <xf numFmtId="4" fontId="15" fillId="0" borderId="0" xfId="0" applyNumberFormat="1" applyFont="1" applyFill="1" applyBorder="1" applyAlignment="1"/>
    <xf numFmtId="1" fontId="15" fillId="0" borderId="0" xfId="0" applyNumberFormat="1" applyFont="1" applyFill="1" applyBorder="1" applyAlignment="1">
      <alignment horizontal="center"/>
    </xf>
    <xf numFmtId="4" fontId="7" fillId="0" borderId="0" xfId="0" applyNumberFormat="1" applyFont="1" applyBorder="1" applyAlignment="1"/>
    <xf numFmtId="4" fontId="12" fillId="0" borderId="0" xfId="0" applyNumberFormat="1" applyFont="1" applyBorder="1" applyAlignment="1"/>
    <xf numFmtId="1" fontId="12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/>
    <xf numFmtId="1" fontId="3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4" fontId="12" fillId="0" borderId="0" xfId="0" applyNumberFormat="1" applyFont="1" applyFill="1" applyBorder="1"/>
    <xf numFmtId="0" fontId="12" fillId="0" borderId="0" xfId="0" applyFont="1" applyBorder="1" applyAlignment="1">
      <alignment horizontal="center"/>
    </xf>
    <xf numFmtId="0" fontId="12" fillId="0" borderId="0" xfId="0" applyFont="1" applyFill="1" applyBorder="1"/>
    <xf numFmtId="0" fontId="3" fillId="0" borderId="0" xfId="0" applyFont="1" applyBorder="1" applyAlignment="1">
      <alignment horizontal="center"/>
    </xf>
    <xf numFmtId="0" fontId="7" fillId="0" borderId="0" xfId="0" applyFont="1" applyBorder="1"/>
    <xf numFmtId="4" fontId="12" fillId="0" borderId="0" xfId="0" applyNumberFormat="1" applyFont="1" applyBorder="1"/>
    <xf numFmtId="0" fontId="12" fillId="0" borderId="0" xfId="0" applyFont="1" applyBorder="1"/>
    <xf numFmtId="4" fontId="3" fillId="0" borderId="0" xfId="0" applyNumberFormat="1" applyFont="1" applyBorder="1"/>
    <xf numFmtId="4" fontId="1" fillId="0" borderId="0" xfId="0" applyNumberFormat="1" applyFont="1" applyBorder="1"/>
    <xf numFmtId="0" fontId="0" fillId="0" borderId="0" xfId="0" applyBorder="1" applyAlignment="1"/>
    <xf numFmtId="0" fontId="1" fillId="0" borderId="0" xfId="0" applyFont="1" applyBorder="1"/>
    <xf numFmtId="0" fontId="1" fillId="0" borderId="0" xfId="0" applyFont="1" applyBorder="1" applyAlignment="1"/>
    <xf numFmtId="0" fontId="15" fillId="0" borderId="0" xfId="0" applyFont="1" applyFill="1" applyBorder="1" applyAlignment="1"/>
    <xf numFmtId="1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3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 wrapText="1"/>
    </xf>
    <xf numFmtId="4" fontId="1" fillId="3" borderId="1" xfId="0" applyNumberFormat="1" applyFont="1" applyFill="1" applyBorder="1" applyAlignment="1">
      <alignment horizontal="right" wrapText="1"/>
    </xf>
    <xf numFmtId="4" fontId="1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ill="1" applyBorder="1"/>
    <xf numFmtId="4" fontId="0" fillId="0" borderId="1" xfId="0" applyNumberFormat="1" applyFill="1" applyBorder="1" applyAlignment="1"/>
    <xf numFmtId="4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4" fontId="0" fillId="0" borderId="1" xfId="0" applyNumberFormat="1" applyFont="1" applyBorder="1" applyAlignment="1"/>
    <xf numFmtId="4" fontId="0" fillId="3" borderId="1" xfId="0" applyNumberFormat="1" applyFont="1" applyFill="1" applyBorder="1"/>
    <xf numFmtId="1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/>
    <xf numFmtId="4" fontId="0" fillId="0" borderId="0" xfId="0" applyNumberFormat="1" applyFont="1"/>
    <xf numFmtId="4" fontId="3" fillId="0" borderId="1" xfId="0" applyNumberFormat="1" applyFont="1" applyBorder="1" applyAlignment="1">
      <alignment horizontal="center"/>
    </xf>
    <xf numFmtId="4" fontId="0" fillId="0" borderId="0" xfId="0" applyNumberFormat="1" applyFill="1" applyBorder="1" applyAlignment="1"/>
    <xf numFmtId="4" fontId="7" fillId="0" borderId="0" xfId="0" applyNumberFormat="1" applyFont="1" applyFill="1" applyBorder="1" applyAlignment="1"/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4" fontId="0" fillId="0" borderId="0" xfId="0" applyNumberFormat="1" applyFont="1" applyFill="1" applyBorder="1" applyAlignment="1">
      <alignment horizontal="right" wrapText="1"/>
    </xf>
    <xf numFmtId="4" fontId="0" fillId="0" borderId="0" xfId="0" applyNumberFormat="1" applyFont="1" applyFill="1" applyBorder="1" applyAlignment="1">
      <alignment wrapText="1"/>
    </xf>
    <xf numFmtId="1" fontId="0" fillId="0" borderId="0" xfId="0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1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/>
    <xf numFmtId="4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4" fontId="12" fillId="0" borderId="0" xfId="0" applyNumberFormat="1" applyFont="1" applyFill="1" applyBorder="1" applyAlignment="1"/>
    <xf numFmtId="1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" fontId="14" fillId="0" borderId="0" xfId="0" applyNumberFormat="1" applyFont="1" applyFill="1" applyBorder="1"/>
    <xf numFmtId="49" fontId="0" fillId="0" borderId="0" xfId="0" applyNumberForma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" fontId="1" fillId="0" borderId="0" xfId="0" applyNumberFormat="1" applyFont="1" applyFill="1" applyBorder="1" applyAlignment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" fontId="2" fillId="0" borderId="0" xfId="0" applyNumberFormat="1" applyFont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right" wrapText="1"/>
    </xf>
    <xf numFmtId="4" fontId="0" fillId="0" borderId="1" xfId="0" applyNumberFormat="1" applyFont="1" applyFill="1" applyBorder="1" applyAlignment="1">
      <alignment wrapText="1"/>
    </xf>
    <xf numFmtId="1" fontId="0" fillId="0" borderId="1" xfId="0" applyNumberFormat="1" applyFont="1" applyFill="1" applyBorder="1" applyAlignment="1">
      <alignment horizontal="center" wrapText="1"/>
    </xf>
    <xf numFmtId="0" fontId="20" fillId="0" borderId="0" xfId="0" applyFont="1" applyBorder="1" applyAlignment="1"/>
    <xf numFmtId="4" fontId="20" fillId="0" borderId="0" xfId="0" applyNumberFormat="1" applyFont="1" applyBorder="1"/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0" fillId="0" borderId="1" xfId="0" applyNumberFormat="1" applyFont="1" applyFill="1" applyBorder="1" applyAlignment="1"/>
    <xf numFmtId="4" fontId="0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0" fontId="0" fillId="0" borderId="0" xfId="0" applyFill="1" applyBorder="1" applyAlignment="1"/>
    <xf numFmtId="4" fontId="2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/>
    <xf numFmtId="4" fontId="0" fillId="0" borderId="1" xfId="0" applyNumberFormat="1" applyBorder="1" applyAlignment="1">
      <alignment horizontal="right" vertical="center"/>
    </xf>
    <xf numFmtId="0" fontId="3" fillId="3" borderId="1" xfId="0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4" fontId="0" fillId="0" borderId="1" xfId="0" applyNumberFormat="1" applyFont="1" applyFill="1" applyBorder="1" applyAlignment="1">
      <alignment horizontal="left" wrapText="1"/>
    </xf>
    <xf numFmtId="4" fontId="0" fillId="3" borderId="1" xfId="0" applyNumberFormat="1" applyFont="1" applyFill="1" applyBorder="1" applyAlignment="1">
      <alignment horizontal="left" wrapText="1"/>
    </xf>
    <xf numFmtId="0" fontId="0" fillId="0" borderId="1" xfId="0" applyFont="1" applyFill="1" applyBorder="1"/>
    <xf numFmtId="0" fontId="8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6" fontId="17" fillId="0" borderId="0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left"/>
    </xf>
    <xf numFmtId="0" fontId="19" fillId="2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4" fontId="17" fillId="0" borderId="0" xfId="0" applyNumberFormat="1" applyFont="1" applyFill="1" applyBorder="1" applyAlignment="1"/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wrapText="1"/>
    </xf>
    <xf numFmtId="4" fontId="11" fillId="0" borderId="0" xfId="0" applyNumberFormat="1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4" fontId="8" fillId="0" borderId="0" xfId="0" applyNumberFormat="1" applyFont="1" applyBorder="1" applyAlignment="1">
      <alignment horizontal="left"/>
    </xf>
    <xf numFmtId="4" fontId="16" fillId="0" borderId="0" xfId="0" applyNumberFormat="1" applyFont="1" applyFill="1" applyBorder="1" applyAlignment="1">
      <alignment horizontal="left"/>
    </xf>
    <xf numFmtId="4" fontId="6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20" fillId="0" borderId="0" xfId="0" applyFont="1" applyFill="1" applyBorder="1"/>
    <xf numFmtId="4" fontId="7" fillId="0" borderId="0" xfId="0" applyNumberFormat="1" applyFont="1" applyFill="1" applyBorder="1"/>
    <xf numFmtId="4" fontId="3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/>
    <xf numFmtId="0" fontId="23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 wrapText="1"/>
    </xf>
    <xf numFmtId="2" fontId="24" fillId="4" borderId="1" xfId="0" applyNumberFormat="1" applyFont="1" applyFill="1" applyBorder="1" applyAlignment="1">
      <alignment horizontal="center" wrapText="1"/>
    </xf>
    <xf numFmtId="1" fontId="24" fillId="4" borderId="1" xfId="0" applyNumberFormat="1" applyFont="1" applyFill="1" applyBorder="1" applyAlignment="1">
      <alignment horizontal="center" wrapText="1"/>
    </xf>
    <xf numFmtId="0" fontId="23" fillId="4" borderId="1" xfId="0" applyFont="1" applyFill="1" applyBorder="1"/>
    <xf numFmtId="0" fontId="2" fillId="0" borderId="0" xfId="0" applyFont="1"/>
    <xf numFmtId="1" fontId="7" fillId="0" borderId="0" xfId="0" applyNumberFormat="1" applyFont="1" applyAlignment="1">
      <alignment horizontal="center"/>
    </xf>
    <xf numFmtId="4" fontId="5" fillId="0" borderId="1" xfId="0" applyNumberFormat="1" applyFont="1" applyBorder="1"/>
    <xf numFmtId="4" fontId="23" fillId="0" borderId="1" xfId="0" applyNumberFormat="1" applyFont="1" applyBorder="1"/>
    <xf numFmtId="4" fontId="2" fillId="0" borderId="1" xfId="0" applyNumberFormat="1" applyFont="1" applyBorder="1"/>
    <xf numFmtId="4" fontId="18" fillId="0" borderId="1" xfId="0" applyNumberFormat="1" applyFont="1" applyBorder="1"/>
    <xf numFmtId="0" fontId="18" fillId="0" borderId="1" xfId="0" applyFont="1" applyBorder="1" applyAlignment="1">
      <alignment horizontal="left"/>
    </xf>
    <xf numFmtId="0" fontId="5" fillId="0" borderId="0" xfId="0" applyFont="1"/>
    <xf numFmtId="0" fontId="18" fillId="0" borderId="0" xfId="0" applyFont="1"/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/>
    </xf>
    <xf numFmtId="0" fontId="1" fillId="0" borderId="1" xfId="0" applyFont="1" applyFill="1" applyBorder="1"/>
    <xf numFmtId="0" fontId="0" fillId="0" borderId="0" xfId="0" applyFont="1" applyBorder="1"/>
    <xf numFmtId="4" fontId="2" fillId="3" borderId="1" xfId="0" applyNumberFormat="1" applyFont="1" applyFill="1" applyBorder="1" applyAlignment="1">
      <alignment horizontal="right" wrapText="1"/>
    </xf>
    <xf numFmtId="49" fontId="0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left"/>
    </xf>
    <xf numFmtId="4" fontId="0" fillId="0" borderId="1" xfId="0" applyNumberFormat="1" applyBorder="1"/>
    <xf numFmtId="4" fontId="0" fillId="2" borderId="1" xfId="0" applyNumberFormat="1" applyFill="1" applyBorder="1"/>
    <xf numFmtId="0" fontId="0" fillId="2" borderId="1" xfId="0" applyFill="1" applyBorder="1"/>
    <xf numFmtId="0" fontId="1" fillId="6" borderId="1" xfId="0" applyFont="1" applyFill="1" applyBorder="1"/>
    <xf numFmtId="4" fontId="1" fillId="6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7" fillId="3" borderId="1" xfId="0" applyFont="1" applyFill="1" applyBorder="1" applyAlignment="1">
      <alignment horizontal="left" wrapText="1"/>
    </xf>
    <xf numFmtId="4" fontId="7" fillId="3" borderId="1" xfId="0" applyNumberFormat="1" applyFont="1" applyFill="1" applyBorder="1" applyAlignment="1">
      <alignment horizontal="right" wrapText="1"/>
    </xf>
    <xf numFmtId="0" fontId="7" fillId="0" borderId="1" xfId="0" applyFont="1" applyFill="1" applyBorder="1"/>
    <xf numFmtId="0" fontId="25" fillId="0" borderId="0" xfId="0" applyFont="1" applyFill="1" applyBorder="1"/>
    <xf numFmtId="0" fontId="3" fillId="0" borderId="1" xfId="0" applyFont="1" applyFill="1" applyBorder="1" applyAlignment="1">
      <alignment wrapText="1"/>
    </xf>
    <xf numFmtId="4" fontId="0" fillId="6" borderId="1" xfId="0" applyNumberFormat="1" applyFill="1" applyBorder="1"/>
    <xf numFmtId="0" fontId="0" fillId="6" borderId="1" xfId="0" applyFill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4" fontId="7" fillId="0" borderId="1" xfId="0" applyNumberFormat="1" applyFont="1" applyBorder="1"/>
    <xf numFmtId="0" fontId="0" fillId="0" borderId="4" xfId="0" applyBorder="1" applyAlignment="1">
      <alignment horizontal="right"/>
    </xf>
    <xf numFmtId="0" fontId="0" fillId="2" borderId="4" xfId="0" applyFill="1" applyBorder="1"/>
    <xf numFmtId="0" fontId="0" fillId="6" borderId="4" xfId="0" applyFill="1" applyBorder="1"/>
    <xf numFmtId="0" fontId="3" fillId="6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left"/>
    </xf>
    <xf numFmtId="4" fontId="0" fillId="0" borderId="1" xfId="0" applyNumberFormat="1" applyFill="1" applyBorder="1"/>
    <xf numFmtId="0" fontId="0" fillId="0" borderId="1" xfId="0" applyFont="1" applyBorder="1" applyAlignment="1"/>
    <xf numFmtId="0" fontId="7" fillId="3" borderId="1" xfId="0" applyFont="1" applyFill="1" applyBorder="1"/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Border="1" applyAlignment="1"/>
    <xf numFmtId="0" fontId="3" fillId="3" borderId="1" xfId="0" applyFont="1" applyFill="1" applyBorder="1" applyAlignment="1">
      <alignment horizontal="left" wrapText="1"/>
    </xf>
    <xf numFmtId="1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wrapText="1"/>
    </xf>
    <xf numFmtId="4" fontId="18" fillId="3" borderId="1" xfId="0" applyNumberFormat="1" applyFont="1" applyFill="1" applyBorder="1" applyAlignment="1">
      <alignment horizontal="right" wrapText="1"/>
    </xf>
    <xf numFmtId="0" fontId="7" fillId="0" borderId="1" xfId="0" applyFont="1" applyBorder="1" applyAlignment="1"/>
    <xf numFmtId="0" fontId="0" fillId="6" borderId="1" xfId="0" applyFont="1" applyFill="1" applyBorder="1" applyAlignment="1"/>
    <xf numFmtId="0" fontId="7" fillId="6" borderId="1" xfId="0" applyFont="1" applyFill="1" applyBorder="1" applyAlignment="1">
      <alignment horizontal="left" wrapText="1"/>
    </xf>
    <xf numFmtId="0" fontId="0" fillId="6" borderId="1" xfId="0" applyFont="1" applyFill="1" applyBorder="1" applyAlignment="1">
      <alignment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7" fillId="0" borderId="1" xfId="0" applyFont="1" applyFill="1" applyBorder="1" applyAlignment="1">
      <alignment wrapText="1"/>
    </xf>
    <xf numFmtId="0" fontId="0" fillId="6" borderId="1" xfId="0" applyFont="1" applyFill="1" applyBorder="1"/>
    <xf numFmtId="0" fontId="3" fillId="6" borderId="1" xfId="0" applyFont="1" applyFill="1" applyBorder="1" applyAlignment="1">
      <alignment horizontal="left" wrapText="1"/>
    </xf>
    <xf numFmtId="4" fontId="5" fillId="5" borderId="1" xfId="0" applyNumberFormat="1" applyFont="1" applyFill="1" applyBorder="1"/>
    <xf numFmtId="4" fontId="5" fillId="5" borderId="3" xfId="0" applyNumberFormat="1" applyFont="1" applyFill="1" applyBorder="1"/>
    <xf numFmtId="0" fontId="28" fillId="0" borderId="0" xfId="0" applyFont="1"/>
    <xf numFmtId="0" fontId="28" fillId="0" borderId="0" xfId="0" applyFont="1" applyAlignment="1">
      <alignment horizontal="left"/>
    </xf>
    <xf numFmtId="1" fontId="29" fillId="0" borderId="0" xfId="0" applyNumberFormat="1" applyFont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left"/>
    </xf>
    <xf numFmtId="4" fontId="28" fillId="0" borderId="1" xfId="0" applyNumberFormat="1" applyFont="1" applyBorder="1"/>
    <xf numFmtId="0" fontId="30" fillId="0" borderId="1" xfId="0" applyFont="1" applyBorder="1"/>
    <xf numFmtId="1" fontId="31" fillId="0" borderId="1" xfId="0" applyNumberFormat="1" applyFont="1" applyBorder="1" applyAlignment="1">
      <alignment horizontal="center"/>
    </xf>
    <xf numFmtId="0" fontId="30" fillId="5" borderId="1" xfId="0" applyFont="1" applyFill="1" applyBorder="1"/>
    <xf numFmtId="0" fontId="30" fillId="5" borderId="1" xfId="0" applyFont="1" applyFill="1" applyBorder="1" applyAlignment="1">
      <alignment horizontal="left"/>
    </xf>
    <xf numFmtId="4" fontId="32" fillId="5" borderId="1" xfId="0" applyNumberFormat="1" applyFont="1" applyFill="1" applyBorder="1"/>
    <xf numFmtId="4" fontId="30" fillId="5" borderId="1" xfId="0" applyNumberFormat="1" applyFont="1" applyFill="1" applyBorder="1"/>
    <xf numFmtId="1" fontId="31" fillId="5" borderId="1" xfId="0" applyNumberFormat="1" applyFont="1" applyFill="1" applyBorder="1" applyAlignment="1">
      <alignment horizontal="center"/>
    </xf>
    <xf numFmtId="0" fontId="30" fillId="0" borderId="1" xfId="0" applyFont="1" applyBorder="1" applyAlignment="1">
      <alignment horizontal="left"/>
    </xf>
    <xf numFmtId="4" fontId="30" fillId="0" borderId="1" xfId="0" applyNumberFormat="1" applyFont="1" applyBorder="1"/>
    <xf numFmtId="0" fontId="28" fillId="0" borderId="1" xfId="0" applyFont="1" applyFill="1" applyBorder="1"/>
    <xf numFmtId="4" fontId="29" fillId="0" borderId="1" xfId="0" applyNumberFormat="1" applyFont="1" applyBorder="1"/>
    <xf numFmtId="0" fontId="30" fillId="0" borderId="1" xfId="0" applyFont="1" applyFill="1" applyBorder="1"/>
    <xf numFmtId="4" fontId="31" fillId="0" borderId="1" xfId="0" applyNumberFormat="1" applyFont="1" applyBorder="1"/>
    <xf numFmtId="0" fontId="31" fillId="0" borderId="1" xfId="0" applyFont="1" applyBorder="1"/>
    <xf numFmtId="0" fontId="31" fillId="0" borderId="1" xfId="0" applyFont="1" applyBorder="1" applyAlignment="1">
      <alignment horizontal="left"/>
    </xf>
    <xf numFmtId="0" fontId="30" fillId="0" borderId="0" xfId="0" applyFont="1"/>
    <xf numFmtId="49" fontId="31" fillId="0" borderId="1" xfId="0" applyNumberFormat="1" applyFont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0" fontId="30" fillId="5" borderId="3" xfId="0" applyFont="1" applyFill="1" applyBorder="1"/>
    <xf numFmtId="0" fontId="30" fillId="5" borderId="3" xfId="0" applyFont="1" applyFill="1" applyBorder="1" applyAlignment="1">
      <alignment horizontal="left"/>
    </xf>
    <xf numFmtId="4" fontId="32" fillId="5" borderId="3" xfId="0" applyNumberFormat="1" applyFont="1" applyFill="1" applyBorder="1"/>
    <xf numFmtId="4" fontId="30" fillId="5" borderId="3" xfId="0" applyNumberFormat="1" applyFont="1" applyFill="1" applyBorder="1"/>
    <xf numFmtId="1" fontId="31" fillId="5" borderId="3" xfId="0" applyNumberFormat="1" applyFont="1" applyFill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0" fontId="33" fillId="4" borderId="1" xfId="0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 wrapText="1"/>
    </xf>
    <xf numFmtId="2" fontId="33" fillId="4" borderId="1" xfId="0" applyNumberFormat="1" applyFont="1" applyFill="1" applyBorder="1" applyAlignment="1">
      <alignment horizontal="center" wrapText="1"/>
    </xf>
    <xf numFmtId="1" fontId="33" fillId="4" borderId="1" xfId="0" applyNumberFormat="1" applyFont="1" applyFill="1" applyBorder="1" applyAlignment="1">
      <alignment horizontal="center" wrapText="1"/>
    </xf>
    <xf numFmtId="0" fontId="33" fillId="4" borderId="1" xfId="0" applyFont="1" applyFill="1" applyBorder="1"/>
    <xf numFmtId="0" fontId="34" fillId="0" borderId="0" xfId="0" applyFont="1" applyBorder="1"/>
    <xf numFmtId="0" fontId="34" fillId="0" borderId="0" xfId="0" applyFont="1"/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4" fontId="7" fillId="0" borderId="0" xfId="0" applyNumberFormat="1" applyFont="1" applyBorder="1"/>
    <xf numFmtId="4" fontId="23" fillId="0" borderId="0" xfId="0" applyNumberFormat="1" applyFont="1" applyFill="1" applyBorder="1" applyAlignment="1"/>
    <xf numFmtId="0" fontId="3" fillId="0" borderId="0" xfId="0" applyFont="1" applyBorder="1"/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4" fontId="0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left" wrapText="1"/>
    </xf>
    <xf numFmtId="4" fontId="0" fillId="0" borderId="0" xfId="0" applyNumberFormat="1" applyFont="1" applyBorder="1"/>
    <xf numFmtId="0" fontId="23" fillId="0" borderId="0" xfId="0" applyFont="1" applyFill="1" applyBorder="1"/>
    <xf numFmtId="4" fontId="23" fillId="0" borderId="0" xfId="0" applyNumberFormat="1" applyFont="1" applyFill="1" applyBorder="1"/>
    <xf numFmtId="0" fontId="1" fillId="0" borderId="0" xfId="0" applyFont="1" applyFill="1" applyBorder="1" applyAlignment="1"/>
    <xf numFmtId="4" fontId="0" fillId="0" borderId="0" xfId="0" applyNumberFormat="1" applyFill="1"/>
    <xf numFmtId="0" fontId="4" fillId="0" borderId="0" xfId="0" applyFont="1" applyFill="1" applyBorder="1"/>
    <xf numFmtId="0" fontId="35" fillId="0" borderId="0" xfId="0" applyFont="1" applyFill="1" applyBorder="1"/>
    <xf numFmtId="0" fontId="20" fillId="0" borderId="0" xfId="0" applyFont="1" applyFill="1" applyBorder="1" applyAlignment="1"/>
    <xf numFmtId="0" fontId="0" fillId="0" borderId="0" xfId="0" applyFill="1"/>
    <xf numFmtId="0" fontId="36" fillId="0" borderId="0" xfId="0" applyFont="1" applyFill="1"/>
    <xf numFmtId="0" fontId="37" fillId="0" borderId="0" xfId="0" applyFont="1"/>
    <xf numFmtId="0" fontId="1" fillId="6" borderId="6" xfId="0" applyFont="1" applyFill="1" applyBorder="1" applyAlignment="1"/>
    <xf numFmtId="0" fontId="1" fillId="6" borderId="7" xfId="0" applyFont="1" applyFill="1" applyBorder="1" applyAlignment="1"/>
    <xf numFmtId="0" fontId="0" fillId="6" borderId="8" xfId="0" applyFill="1" applyBorder="1" applyAlignment="1"/>
    <xf numFmtId="0" fontId="0" fillId="0" borderId="0" xfId="0" applyFont="1" applyFill="1" applyBorder="1"/>
    <xf numFmtId="4" fontId="0" fillId="0" borderId="0" xfId="0" applyNumberFormat="1" applyFont="1" applyFill="1"/>
    <xf numFmtId="4" fontId="0" fillId="0" borderId="0" xfId="0" applyNumberFormat="1" applyFont="1" applyFill="1" applyBorder="1"/>
    <xf numFmtId="0" fontId="0" fillId="0" borderId="0" xfId="0" applyFill="1" applyBorder="1" applyAlignment="1"/>
    <xf numFmtId="0" fontId="20" fillId="0" borderId="0" xfId="0" applyFont="1" applyFill="1" applyBorder="1" applyAlignment="1"/>
    <xf numFmtId="0" fontId="0" fillId="6" borderId="7" xfId="0" applyFill="1" applyBorder="1"/>
    <xf numFmtId="0" fontId="1" fillId="6" borderId="8" xfId="0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3" fillId="6" borderId="1" xfId="0" applyFont="1" applyFill="1" applyBorder="1" applyAlignment="1"/>
    <xf numFmtId="0" fontId="7" fillId="0" borderId="0" xfId="0" applyFont="1" applyFill="1" applyBorder="1" applyAlignment="1"/>
    <xf numFmtId="0" fontId="0" fillId="0" borderId="0" xfId="0" applyBorder="1" applyAlignment="1"/>
    <xf numFmtId="4" fontId="7" fillId="0" borderId="0" xfId="0" applyNumberFormat="1" applyFont="1" applyFill="1" applyBorder="1" applyAlignment="1"/>
    <xf numFmtId="4" fontId="26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Border="1" applyAlignment="1"/>
    <xf numFmtId="0" fontId="3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/>
    <xf numFmtId="0" fontId="28" fillId="0" borderId="4" xfId="0" applyFont="1" applyBorder="1" applyAlignment="1"/>
    <xf numFmtId="0" fontId="30" fillId="0" borderId="5" xfId="0" applyFont="1" applyBorder="1" applyAlignment="1"/>
    <xf numFmtId="0" fontId="30" fillId="0" borderId="2" xfId="0" applyFont="1" applyBorder="1" applyAlignment="1"/>
    <xf numFmtId="0" fontId="1" fillId="0" borderId="0" xfId="0" applyFont="1" applyAlignment="1">
      <alignment horizontal="left"/>
    </xf>
    <xf numFmtId="0" fontId="37" fillId="6" borderId="6" xfId="0" applyFont="1" applyFill="1" applyBorder="1" applyAlignment="1"/>
    <xf numFmtId="0" fontId="0" fillId="6" borderId="7" xfId="0" applyFill="1" applyBorder="1" applyAlignment="1"/>
    <xf numFmtId="0" fontId="0" fillId="6" borderId="8" xfId="0" applyFill="1" applyBorder="1" applyAlignment="1"/>
    <xf numFmtId="0" fontId="0" fillId="0" borderId="0" xfId="0" applyFill="1" applyAlignment="1"/>
    <xf numFmtId="0" fontId="0" fillId="0" borderId="0" xfId="0" applyFill="1" applyBorder="1" applyAlignment="1"/>
    <xf numFmtId="0" fontId="20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6"/>
  <sheetViews>
    <sheetView showRowColHeaders="0" topLeftCell="A82" zoomScaleNormal="100" workbookViewId="0">
      <selection activeCell="I84" sqref="I84"/>
    </sheetView>
  </sheetViews>
  <sheetFormatPr defaultRowHeight="14.5" x14ac:dyDescent="0.35"/>
  <cols>
    <col min="1" max="1" width="7.81640625" style="58" customWidth="1"/>
    <col min="2" max="2" width="8.7265625" style="58"/>
    <col min="3" max="3" width="8.7265625" style="58" customWidth="1"/>
    <col min="4" max="4" width="16.26953125" style="58" customWidth="1"/>
    <col min="5" max="5" width="9.26953125" style="54" customWidth="1"/>
    <col min="6" max="6" width="2.81640625" style="55" customWidth="1"/>
    <col min="7" max="7" width="8.54296875" style="54" customWidth="1"/>
    <col min="8" max="8" width="7.81640625" style="54" customWidth="1"/>
    <col min="9" max="9" width="8" style="54" customWidth="1"/>
    <col min="10" max="10" width="10.1796875" style="54" customWidth="1"/>
    <col min="11" max="11" width="7.81640625" style="54" customWidth="1"/>
    <col min="12" max="12" width="8.54296875" style="54" customWidth="1"/>
    <col min="13" max="13" width="8.1796875" style="54" customWidth="1"/>
    <col min="14" max="14" width="7.54296875" style="54" customWidth="1"/>
    <col min="15" max="16" width="8.1796875" style="54" customWidth="1"/>
    <col min="17" max="17" width="5.26953125" style="56" customWidth="1"/>
    <col min="18" max="18" width="7.54296875" style="190" customWidth="1"/>
    <col min="19" max="19" width="9.7265625" style="57" customWidth="1"/>
    <col min="20" max="20" width="1.81640625" style="7" customWidth="1"/>
    <col min="21" max="21" width="10.1796875" style="168" customWidth="1"/>
    <col min="22" max="22" width="9.7265625" style="58" customWidth="1"/>
    <col min="23" max="23" width="9" style="58" customWidth="1"/>
    <col min="24" max="24" width="9.1796875" style="64"/>
    <col min="25" max="25" width="14.7265625" style="58" customWidth="1"/>
    <col min="26" max="26" width="9.1796875" style="58" customWidth="1"/>
    <col min="27" max="16384" width="8.7265625" style="58"/>
  </cols>
  <sheetData>
    <row r="1" spans="1:24" x14ac:dyDescent="0.35">
      <c r="A1" s="323" t="s">
        <v>3</v>
      </c>
      <c r="U1" s="324"/>
    </row>
    <row r="2" spans="1:24" s="84" customFormat="1" x14ac:dyDescent="0.35">
      <c r="A2" s="323" t="s">
        <v>8</v>
      </c>
      <c r="D2" s="84" t="s">
        <v>202</v>
      </c>
      <c r="E2" s="59"/>
      <c r="F2" s="8"/>
      <c r="G2" s="59"/>
      <c r="H2" s="59"/>
      <c r="I2" s="59"/>
      <c r="J2" s="59"/>
      <c r="K2" s="59"/>
      <c r="L2" s="59"/>
      <c r="M2" s="59"/>
      <c r="N2" s="59"/>
      <c r="O2" s="59"/>
      <c r="P2" s="59"/>
      <c r="Q2" s="143"/>
      <c r="R2" s="193"/>
      <c r="S2" s="144"/>
      <c r="T2" s="6"/>
      <c r="U2" s="324"/>
      <c r="X2" s="82"/>
    </row>
    <row r="3" spans="1:24" s="136" customFormat="1" ht="30.75" customHeight="1" x14ac:dyDescent="0.3">
      <c r="A3" s="47" t="s">
        <v>0</v>
      </c>
      <c r="B3" s="47" t="s">
        <v>15</v>
      </c>
      <c r="C3" s="47" t="s">
        <v>18</v>
      </c>
      <c r="D3" s="47" t="s">
        <v>17</v>
      </c>
      <c r="E3" s="48" t="s">
        <v>13</v>
      </c>
      <c r="F3" s="31"/>
      <c r="G3" s="48" t="s">
        <v>16</v>
      </c>
      <c r="H3" s="145" t="s">
        <v>7</v>
      </c>
      <c r="I3" s="48" t="s">
        <v>1</v>
      </c>
      <c r="J3" s="48" t="s">
        <v>58</v>
      </c>
      <c r="K3" s="48" t="s">
        <v>9</v>
      </c>
      <c r="L3" s="48" t="s">
        <v>5</v>
      </c>
      <c r="M3" s="48" t="s">
        <v>6</v>
      </c>
      <c r="N3" s="48" t="s">
        <v>2</v>
      </c>
      <c r="O3" s="48" t="s">
        <v>12</v>
      </c>
      <c r="P3" s="48" t="s">
        <v>200</v>
      </c>
      <c r="Q3" s="49" t="s">
        <v>125</v>
      </c>
      <c r="R3" s="173" t="s">
        <v>145</v>
      </c>
      <c r="S3" s="47" t="s">
        <v>13</v>
      </c>
      <c r="T3" s="50"/>
      <c r="U3" s="47" t="s">
        <v>136</v>
      </c>
      <c r="X3" s="137"/>
    </row>
    <row r="4" spans="1:24" x14ac:dyDescent="0.35">
      <c r="A4" s="2" t="s">
        <v>203</v>
      </c>
      <c r="B4" s="2" t="s">
        <v>29</v>
      </c>
      <c r="C4" s="2" t="s">
        <v>56</v>
      </c>
      <c r="D4" s="2" t="s">
        <v>142</v>
      </c>
      <c r="E4" s="13">
        <v>5</v>
      </c>
      <c r="F4" s="44"/>
      <c r="G4" s="13">
        <v>5</v>
      </c>
      <c r="H4" s="13">
        <v>5</v>
      </c>
      <c r="I4" s="13"/>
      <c r="J4" s="13"/>
      <c r="K4" s="13"/>
      <c r="L4" s="13"/>
      <c r="M4" s="13"/>
      <c r="N4" s="13"/>
      <c r="O4" s="13"/>
      <c r="P4" s="13"/>
      <c r="Q4" s="19">
        <v>1</v>
      </c>
      <c r="R4" s="177"/>
      <c r="S4" s="9">
        <v>146</v>
      </c>
      <c r="T4" s="89"/>
      <c r="U4" s="41">
        <f t="shared" ref="U4:U11" si="0">SUM(H4:P4)</f>
        <v>5</v>
      </c>
    </row>
    <row r="5" spans="1:24" s="134" customFormat="1" x14ac:dyDescent="0.35">
      <c r="A5" s="2" t="s">
        <v>203</v>
      </c>
      <c r="B5" s="42" t="s">
        <v>29</v>
      </c>
      <c r="C5" s="42" t="s">
        <v>45</v>
      </c>
      <c r="D5" s="42" t="s">
        <v>75</v>
      </c>
      <c r="E5" s="43">
        <v>5</v>
      </c>
      <c r="F5" s="44"/>
      <c r="G5" s="43">
        <v>5</v>
      </c>
      <c r="H5" s="16">
        <v>5</v>
      </c>
      <c r="I5" s="43"/>
      <c r="J5" s="43"/>
      <c r="K5" s="43"/>
      <c r="L5" s="43"/>
      <c r="M5" s="43"/>
      <c r="N5" s="43"/>
      <c r="O5" s="43"/>
      <c r="P5" s="43"/>
      <c r="Q5" s="87">
        <v>1</v>
      </c>
      <c r="R5" s="319"/>
      <c r="S5" s="9">
        <v>146</v>
      </c>
      <c r="T5" s="51"/>
      <c r="U5" s="41">
        <f t="shared" si="0"/>
        <v>5</v>
      </c>
      <c r="X5" s="135"/>
    </row>
    <row r="6" spans="1:24" s="327" customFormat="1" x14ac:dyDescent="0.35">
      <c r="A6" s="232" t="s">
        <v>203</v>
      </c>
      <c r="B6" s="42" t="s">
        <v>14</v>
      </c>
      <c r="C6" s="42" t="s">
        <v>48</v>
      </c>
      <c r="D6" s="42" t="s">
        <v>120</v>
      </c>
      <c r="E6" s="43">
        <v>5</v>
      </c>
      <c r="F6" s="44"/>
      <c r="G6" s="43">
        <v>5</v>
      </c>
      <c r="H6" s="16">
        <v>5</v>
      </c>
      <c r="I6" s="43"/>
      <c r="J6" s="43"/>
      <c r="K6" s="43"/>
      <c r="L6" s="43"/>
      <c r="M6" s="43"/>
      <c r="N6" s="43"/>
      <c r="O6" s="43"/>
      <c r="P6" s="43"/>
      <c r="Q6" s="87">
        <v>1</v>
      </c>
      <c r="R6" s="42"/>
      <c r="S6" s="233">
        <v>146</v>
      </c>
      <c r="T6" s="234"/>
      <c r="U6" s="154">
        <f t="shared" si="0"/>
        <v>5</v>
      </c>
      <c r="X6" s="326"/>
    </row>
    <row r="7" spans="1:24" s="134" customFormat="1" x14ac:dyDescent="0.35">
      <c r="A7" s="2" t="s">
        <v>203</v>
      </c>
      <c r="B7" s="42" t="s">
        <v>29</v>
      </c>
      <c r="C7" s="42" t="s">
        <v>73</v>
      </c>
      <c r="D7" s="42" t="s">
        <v>74</v>
      </c>
      <c r="E7" s="43">
        <v>5</v>
      </c>
      <c r="F7" s="44"/>
      <c r="G7" s="43">
        <v>5</v>
      </c>
      <c r="H7" s="16">
        <v>5</v>
      </c>
      <c r="I7" s="43"/>
      <c r="J7" s="43"/>
      <c r="K7" s="43"/>
      <c r="L7" s="43"/>
      <c r="M7" s="43"/>
      <c r="N7" s="43"/>
      <c r="O7" s="43"/>
      <c r="P7" s="43"/>
      <c r="Q7" s="87">
        <v>1</v>
      </c>
      <c r="R7" s="319"/>
      <c r="S7" s="9">
        <v>146</v>
      </c>
      <c r="T7" s="51"/>
      <c r="U7" s="41">
        <f t="shared" si="0"/>
        <v>5</v>
      </c>
      <c r="X7" s="135"/>
    </row>
    <row r="8" spans="1:24" s="328" customFormat="1" x14ac:dyDescent="0.35">
      <c r="A8" s="2" t="s">
        <v>203</v>
      </c>
      <c r="B8" s="42" t="s">
        <v>29</v>
      </c>
      <c r="C8" s="42" t="s">
        <v>68</v>
      </c>
      <c r="D8" s="42" t="s">
        <v>69</v>
      </c>
      <c r="E8" s="43">
        <v>5</v>
      </c>
      <c r="F8" s="44"/>
      <c r="G8" s="43">
        <v>5</v>
      </c>
      <c r="H8" s="16">
        <v>5</v>
      </c>
      <c r="I8" s="43"/>
      <c r="J8" s="43"/>
      <c r="K8" s="43"/>
      <c r="L8" s="43"/>
      <c r="M8" s="43"/>
      <c r="N8" s="43"/>
      <c r="O8" s="43"/>
      <c r="P8" s="43"/>
      <c r="Q8" s="87">
        <v>1</v>
      </c>
      <c r="R8" s="15"/>
      <c r="S8" s="9">
        <v>146</v>
      </c>
      <c r="T8" s="153"/>
      <c r="U8" s="154">
        <f t="shared" si="0"/>
        <v>5</v>
      </c>
      <c r="X8" s="329"/>
    </row>
    <row r="9" spans="1:24" s="134" customFormat="1" x14ac:dyDescent="0.35">
      <c r="A9" s="2" t="s">
        <v>203</v>
      </c>
      <c r="B9" s="42" t="s">
        <v>29</v>
      </c>
      <c r="C9" s="42" t="s">
        <v>127</v>
      </c>
      <c r="D9" s="42" t="s">
        <v>70</v>
      </c>
      <c r="E9" s="43">
        <v>5</v>
      </c>
      <c r="F9" s="44"/>
      <c r="G9" s="43">
        <v>5</v>
      </c>
      <c r="H9" s="16">
        <v>5</v>
      </c>
      <c r="I9" s="43"/>
      <c r="J9" s="43"/>
      <c r="K9" s="43"/>
      <c r="L9" s="43"/>
      <c r="M9" s="43"/>
      <c r="N9" s="43"/>
      <c r="O9" s="43"/>
      <c r="P9" s="43"/>
      <c r="Q9" s="87">
        <v>1</v>
      </c>
      <c r="R9" s="319"/>
      <c r="S9" s="9">
        <v>146</v>
      </c>
      <c r="T9" s="51"/>
      <c r="U9" s="41">
        <f t="shared" si="0"/>
        <v>5</v>
      </c>
      <c r="X9" s="135"/>
    </row>
    <row r="10" spans="1:24" s="330" customFormat="1" x14ac:dyDescent="0.35">
      <c r="A10" s="2" t="s">
        <v>203</v>
      </c>
      <c r="B10" s="42" t="s">
        <v>29</v>
      </c>
      <c r="C10" s="42" t="s">
        <v>126</v>
      </c>
      <c r="D10" s="42" t="s">
        <v>67</v>
      </c>
      <c r="E10" s="43">
        <v>5</v>
      </c>
      <c r="F10" s="44"/>
      <c r="G10" s="43">
        <v>5</v>
      </c>
      <c r="H10" s="16">
        <v>5</v>
      </c>
      <c r="I10" s="43"/>
      <c r="J10" s="43"/>
      <c r="K10" s="43"/>
      <c r="L10" s="43"/>
      <c r="M10" s="43"/>
      <c r="N10" s="43"/>
      <c r="O10" s="43"/>
      <c r="P10" s="43"/>
      <c r="Q10" s="87">
        <v>1</v>
      </c>
      <c r="R10" s="42"/>
      <c r="S10" s="9">
        <v>146</v>
      </c>
      <c r="T10" s="89"/>
      <c r="U10" s="41">
        <f t="shared" si="0"/>
        <v>5</v>
      </c>
      <c r="X10" s="331"/>
    </row>
    <row r="11" spans="1:24" s="328" customFormat="1" x14ac:dyDescent="0.35">
      <c r="A11" s="232" t="s">
        <v>203</v>
      </c>
      <c r="B11" s="42" t="s">
        <v>29</v>
      </c>
      <c r="C11" s="42" t="s">
        <v>162</v>
      </c>
      <c r="D11" s="42" t="s">
        <v>486</v>
      </c>
      <c r="E11" s="43">
        <v>5</v>
      </c>
      <c r="F11" s="44"/>
      <c r="G11" s="43">
        <v>5</v>
      </c>
      <c r="H11" s="16">
        <v>5</v>
      </c>
      <c r="I11" s="43"/>
      <c r="J11" s="43"/>
      <c r="K11" s="43"/>
      <c r="L11" s="43"/>
      <c r="M11" s="43"/>
      <c r="N11" s="43"/>
      <c r="O11" s="43"/>
      <c r="P11" s="43"/>
      <c r="Q11" s="87">
        <v>1</v>
      </c>
      <c r="R11" s="319"/>
      <c r="S11" s="233">
        <v>147</v>
      </c>
      <c r="T11" s="153"/>
      <c r="U11" s="154">
        <f t="shared" si="0"/>
        <v>5</v>
      </c>
      <c r="X11" s="329"/>
    </row>
    <row r="12" spans="1:24" s="134" customFormat="1" x14ac:dyDescent="0.35">
      <c r="A12" s="2" t="s">
        <v>203</v>
      </c>
      <c r="B12" s="42" t="s">
        <v>24</v>
      </c>
      <c r="C12" s="42" t="s">
        <v>78</v>
      </c>
      <c r="D12" s="42" t="s">
        <v>79</v>
      </c>
      <c r="E12" s="43">
        <v>5</v>
      </c>
      <c r="F12" s="44"/>
      <c r="G12" s="43">
        <v>5</v>
      </c>
      <c r="H12" s="16">
        <v>5</v>
      </c>
      <c r="I12" s="43"/>
      <c r="J12" s="43"/>
      <c r="K12" s="43"/>
      <c r="L12" s="43"/>
      <c r="M12" s="43"/>
      <c r="N12" s="43"/>
      <c r="O12" s="43"/>
      <c r="P12" s="43"/>
      <c r="Q12" s="87">
        <v>1</v>
      </c>
      <c r="R12" s="319"/>
      <c r="S12" s="9">
        <v>147</v>
      </c>
      <c r="T12" s="51"/>
      <c r="U12" s="41">
        <f>SUM(H12:P12)</f>
        <v>5</v>
      </c>
      <c r="X12" s="135"/>
    </row>
    <row r="13" spans="1:24" s="78" customFormat="1" x14ac:dyDescent="0.35">
      <c r="A13" s="232" t="s">
        <v>203</v>
      </c>
      <c r="B13" s="232" t="s">
        <v>29</v>
      </c>
      <c r="C13" s="232" t="s">
        <v>134</v>
      </c>
      <c r="D13" s="232" t="s">
        <v>135</v>
      </c>
      <c r="E13" s="16">
        <v>5</v>
      </c>
      <c r="F13" s="236"/>
      <c r="G13" s="16">
        <v>5</v>
      </c>
      <c r="H13" s="16">
        <v>5</v>
      </c>
      <c r="I13" s="16"/>
      <c r="J13" s="16"/>
      <c r="K13" s="16"/>
      <c r="L13" s="16"/>
      <c r="M13" s="16"/>
      <c r="N13" s="16"/>
      <c r="O13" s="16"/>
      <c r="P13" s="16"/>
      <c r="Q13" s="20">
        <v>1</v>
      </c>
      <c r="R13" s="159"/>
      <c r="S13" s="233">
        <v>147</v>
      </c>
      <c r="T13" s="236"/>
      <c r="U13" s="154">
        <f t="shared" ref="U13:U22" si="1">SUM(H13:P13)</f>
        <v>5</v>
      </c>
      <c r="X13" s="321"/>
    </row>
    <row r="14" spans="1:24" s="134" customFormat="1" x14ac:dyDescent="0.35">
      <c r="A14" s="2" t="s">
        <v>203</v>
      </c>
      <c r="B14" s="42" t="s">
        <v>29</v>
      </c>
      <c r="C14" s="42" t="s">
        <v>76</v>
      </c>
      <c r="D14" s="42" t="s">
        <v>77</v>
      </c>
      <c r="E14" s="43">
        <v>5</v>
      </c>
      <c r="F14" s="44"/>
      <c r="G14" s="43">
        <v>5</v>
      </c>
      <c r="H14" s="16">
        <v>5</v>
      </c>
      <c r="I14" s="43"/>
      <c r="J14" s="43"/>
      <c r="K14" s="43"/>
      <c r="L14" s="43"/>
      <c r="M14" s="43"/>
      <c r="N14" s="43"/>
      <c r="O14" s="43"/>
      <c r="P14" s="43"/>
      <c r="Q14" s="87">
        <v>1</v>
      </c>
      <c r="R14" s="319"/>
      <c r="S14" s="9">
        <v>147</v>
      </c>
      <c r="T14" s="51"/>
      <c r="U14" s="41">
        <f t="shared" si="1"/>
        <v>5</v>
      </c>
      <c r="X14" s="135"/>
    </row>
    <row r="15" spans="1:24" x14ac:dyDescent="0.35">
      <c r="A15" s="96" t="s">
        <v>203</v>
      </c>
      <c r="B15" s="90" t="s">
        <v>29</v>
      </c>
      <c r="C15" s="90" t="s">
        <v>85</v>
      </c>
      <c r="D15" s="90" t="s">
        <v>204</v>
      </c>
      <c r="E15" s="13">
        <v>5</v>
      </c>
      <c r="F15" s="44"/>
      <c r="G15" s="13">
        <v>5</v>
      </c>
      <c r="H15" s="13">
        <v>5</v>
      </c>
      <c r="I15" s="13"/>
      <c r="J15" s="13"/>
      <c r="K15" s="13"/>
      <c r="L15" s="13"/>
      <c r="M15" s="13"/>
      <c r="N15" s="13"/>
      <c r="O15" s="13"/>
      <c r="P15" s="13"/>
      <c r="Q15" s="19">
        <v>1</v>
      </c>
      <c r="R15" s="177"/>
      <c r="S15" s="9">
        <v>147</v>
      </c>
      <c r="T15" s="51"/>
      <c r="U15" s="41">
        <f t="shared" si="1"/>
        <v>5</v>
      </c>
    </row>
    <row r="16" spans="1:24" s="134" customFormat="1" x14ac:dyDescent="0.35">
      <c r="A16" s="2" t="s">
        <v>203</v>
      </c>
      <c r="B16" s="42" t="s">
        <v>29</v>
      </c>
      <c r="C16" s="42" t="s">
        <v>113</v>
      </c>
      <c r="D16" s="42" t="s">
        <v>114</v>
      </c>
      <c r="E16" s="43">
        <v>5</v>
      </c>
      <c r="F16" s="44"/>
      <c r="G16" s="43">
        <v>5</v>
      </c>
      <c r="H16" s="16">
        <v>5</v>
      </c>
      <c r="I16" s="43"/>
      <c r="J16" s="43"/>
      <c r="K16" s="43"/>
      <c r="L16" s="43"/>
      <c r="M16" s="43"/>
      <c r="N16" s="43"/>
      <c r="O16" s="43"/>
      <c r="P16" s="43"/>
      <c r="Q16" s="87">
        <v>1</v>
      </c>
      <c r="R16" s="319"/>
      <c r="S16" s="9">
        <v>147</v>
      </c>
      <c r="T16" s="44"/>
      <c r="U16" s="41">
        <f t="shared" si="1"/>
        <v>5</v>
      </c>
      <c r="X16" s="135"/>
    </row>
    <row r="17" spans="1:24" x14ac:dyDescent="0.35">
      <c r="A17" s="2" t="s">
        <v>203</v>
      </c>
      <c r="B17" s="2" t="s">
        <v>29</v>
      </c>
      <c r="C17" s="2" t="s">
        <v>110</v>
      </c>
      <c r="D17" s="2" t="s">
        <v>122</v>
      </c>
      <c r="E17" s="13">
        <v>5</v>
      </c>
      <c r="F17" s="44"/>
      <c r="G17" s="13">
        <v>5</v>
      </c>
      <c r="H17" s="13">
        <v>5</v>
      </c>
      <c r="I17" s="13"/>
      <c r="J17" s="13"/>
      <c r="K17" s="13"/>
      <c r="L17" s="13"/>
      <c r="M17" s="13"/>
      <c r="N17" s="13"/>
      <c r="O17" s="13"/>
      <c r="P17" s="13"/>
      <c r="Q17" s="19">
        <v>1</v>
      </c>
      <c r="R17" s="177"/>
      <c r="S17" s="9">
        <v>147</v>
      </c>
      <c r="T17" s="44"/>
      <c r="U17" s="41">
        <f t="shared" si="1"/>
        <v>5</v>
      </c>
    </row>
    <row r="18" spans="1:24" s="134" customFormat="1" x14ac:dyDescent="0.35">
      <c r="A18" s="2" t="s">
        <v>203</v>
      </c>
      <c r="B18" s="42" t="s">
        <v>29</v>
      </c>
      <c r="C18" s="42" t="s">
        <v>78</v>
      </c>
      <c r="D18" s="42" t="s">
        <v>63</v>
      </c>
      <c r="E18" s="43">
        <v>5</v>
      </c>
      <c r="F18" s="44"/>
      <c r="G18" s="43">
        <v>5</v>
      </c>
      <c r="H18" s="16">
        <v>5</v>
      </c>
      <c r="I18" s="43"/>
      <c r="J18" s="43"/>
      <c r="K18" s="43"/>
      <c r="L18" s="43"/>
      <c r="M18" s="43"/>
      <c r="N18" s="43"/>
      <c r="O18" s="43"/>
      <c r="P18" s="43"/>
      <c r="Q18" s="87">
        <v>1</v>
      </c>
      <c r="R18" s="319"/>
      <c r="S18" s="9">
        <v>147</v>
      </c>
      <c r="T18" s="51"/>
      <c r="U18" s="41">
        <f t="shared" si="1"/>
        <v>5</v>
      </c>
      <c r="X18" s="135"/>
    </row>
    <row r="19" spans="1:24" s="134" customFormat="1" x14ac:dyDescent="0.35">
      <c r="A19" s="2" t="s">
        <v>203</v>
      </c>
      <c r="B19" s="42" t="s">
        <v>14</v>
      </c>
      <c r="C19" s="42" t="s">
        <v>45</v>
      </c>
      <c r="D19" s="42" t="s">
        <v>117</v>
      </c>
      <c r="E19" s="43">
        <v>5</v>
      </c>
      <c r="F19" s="44"/>
      <c r="G19" s="43">
        <v>5</v>
      </c>
      <c r="H19" s="16">
        <v>5</v>
      </c>
      <c r="I19" s="43"/>
      <c r="J19" s="43"/>
      <c r="K19" s="43"/>
      <c r="L19" s="43"/>
      <c r="M19" s="43"/>
      <c r="N19" s="43"/>
      <c r="O19" s="43"/>
      <c r="P19" s="43"/>
      <c r="Q19" s="87">
        <v>1</v>
      </c>
      <c r="R19" s="319"/>
      <c r="S19" s="9">
        <v>147</v>
      </c>
      <c r="T19" s="51"/>
      <c r="U19" s="41">
        <f t="shared" si="1"/>
        <v>5</v>
      </c>
      <c r="X19" s="135"/>
    </row>
    <row r="20" spans="1:24" s="134" customFormat="1" x14ac:dyDescent="0.35">
      <c r="A20" s="2" t="s">
        <v>203</v>
      </c>
      <c r="B20" s="42" t="s">
        <v>14</v>
      </c>
      <c r="C20" s="42" t="s">
        <v>72</v>
      </c>
      <c r="D20" s="42" t="s">
        <v>71</v>
      </c>
      <c r="E20" s="43">
        <v>5</v>
      </c>
      <c r="F20" s="44"/>
      <c r="G20" s="43">
        <v>5</v>
      </c>
      <c r="H20" s="16">
        <v>5</v>
      </c>
      <c r="I20" s="43"/>
      <c r="J20" s="43"/>
      <c r="K20" s="43"/>
      <c r="L20" s="43"/>
      <c r="M20" s="43"/>
      <c r="N20" s="43"/>
      <c r="O20" s="43"/>
      <c r="P20" s="43"/>
      <c r="Q20" s="87">
        <v>1</v>
      </c>
      <c r="R20" s="319"/>
      <c r="S20" s="9">
        <v>147</v>
      </c>
      <c r="T20" s="51"/>
      <c r="U20" s="41">
        <f t="shared" si="1"/>
        <v>5</v>
      </c>
      <c r="X20" s="135"/>
    </row>
    <row r="21" spans="1:24" x14ac:dyDescent="0.35">
      <c r="A21" s="2" t="s">
        <v>203</v>
      </c>
      <c r="B21" s="90" t="s">
        <v>29</v>
      </c>
      <c r="C21" s="2" t="s">
        <v>113</v>
      </c>
      <c r="D21" s="90" t="s">
        <v>121</v>
      </c>
      <c r="E21" s="13">
        <v>5</v>
      </c>
      <c r="F21" s="44"/>
      <c r="G21" s="13">
        <v>5</v>
      </c>
      <c r="H21" s="13">
        <v>5</v>
      </c>
      <c r="I21" s="13"/>
      <c r="J21" s="13"/>
      <c r="K21" s="13"/>
      <c r="L21" s="13"/>
      <c r="M21" s="13"/>
      <c r="N21" s="13"/>
      <c r="O21" s="13"/>
      <c r="P21" s="13"/>
      <c r="Q21" s="87">
        <v>1</v>
      </c>
      <c r="R21" s="177"/>
      <c r="S21" s="9">
        <v>147</v>
      </c>
      <c r="T21" s="44"/>
      <c r="U21" s="41">
        <f t="shared" si="1"/>
        <v>5</v>
      </c>
    </row>
    <row r="22" spans="1:24" s="134" customFormat="1" x14ac:dyDescent="0.35">
      <c r="A22" s="2" t="s">
        <v>203</v>
      </c>
      <c r="B22" s="42" t="s">
        <v>29</v>
      </c>
      <c r="C22" s="42" t="s">
        <v>80</v>
      </c>
      <c r="D22" s="42" t="s">
        <v>81</v>
      </c>
      <c r="E22" s="43">
        <v>6</v>
      </c>
      <c r="F22" s="44"/>
      <c r="G22" s="43">
        <v>6</v>
      </c>
      <c r="H22" s="16">
        <v>5</v>
      </c>
      <c r="I22" s="43">
        <v>1</v>
      </c>
      <c r="J22" s="43"/>
      <c r="K22" s="43"/>
      <c r="L22" s="43"/>
      <c r="M22" s="43"/>
      <c r="N22" s="43"/>
      <c r="O22" s="43"/>
      <c r="P22" s="43"/>
      <c r="Q22" s="87">
        <v>1</v>
      </c>
      <c r="R22" s="319"/>
      <c r="S22" s="9">
        <v>147</v>
      </c>
      <c r="T22" s="51"/>
      <c r="U22" s="41">
        <f t="shared" si="1"/>
        <v>6</v>
      </c>
      <c r="X22" s="135"/>
    </row>
    <row r="23" spans="1:24" s="134" customFormat="1" x14ac:dyDescent="0.35">
      <c r="A23" s="2" t="s">
        <v>203</v>
      </c>
      <c r="B23" s="42" t="s">
        <v>29</v>
      </c>
      <c r="C23" s="42" t="s">
        <v>82</v>
      </c>
      <c r="D23" s="42" t="s">
        <v>83</v>
      </c>
      <c r="E23" s="43">
        <v>10</v>
      </c>
      <c r="F23" s="44"/>
      <c r="G23" s="43">
        <v>10</v>
      </c>
      <c r="H23" s="16">
        <v>5</v>
      </c>
      <c r="I23" s="43">
        <v>5</v>
      </c>
      <c r="J23" s="43"/>
      <c r="K23" s="43"/>
      <c r="L23" s="43"/>
      <c r="M23" s="43"/>
      <c r="N23" s="43"/>
      <c r="O23" s="43"/>
      <c r="P23" s="43"/>
      <c r="Q23" s="87">
        <v>1</v>
      </c>
      <c r="R23" s="319"/>
      <c r="S23" s="9">
        <v>147</v>
      </c>
      <c r="T23" s="51"/>
      <c r="U23" s="41">
        <f>SUM(H23:P23)</f>
        <v>10</v>
      </c>
      <c r="X23" s="135"/>
    </row>
    <row r="24" spans="1:24" s="134" customFormat="1" x14ac:dyDescent="0.35">
      <c r="A24" s="2" t="s">
        <v>203</v>
      </c>
      <c r="B24" s="42" t="s">
        <v>29</v>
      </c>
      <c r="C24" s="42" t="s">
        <v>87</v>
      </c>
      <c r="D24" s="42" t="s">
        <v>88</v>
      </c>
      <c r="E24" s="43">
        <v>10</v>
      </c>
      <c r="F24" s="44"/>
      <c r="G24" s="43">
        <v>10</v>
      </c>
      <c r="H24" s="16">
        <v>5</v>
      </c>
      <c r="I24" s="43">
        <v>5</v>
      </c>
      <c r="J24" s="43"/>
      <c r="K24" s="43"/>
      <c r="L24" s="43"/>
      <c r="M24" s="43"/>
      <c r="N24" s="43"/>
      <c r="O24" s="43"/>
      <c r="P24" s="43"/>
      <c r="Q24" s="87">
        <v>1</v>
      </c>
      <c r="R24" s="319"/>
      <c r="S24" s="9">
        <v>147</v>
      </c>
      <c r="T24" s="51"/>
      <c r="U24" s="41">
        <f t="shared" ref="U24:U33" si="2">SUM(H24:P24)</f>
        <v>10</v>
      </c>
      <c r="X24" s="135"/>
    </row>
    <row r="25" spans="1:24" s="134" customFormat="1" x14ac:dyDescent="0.35">
      <c r="A25" s="2" t="s">
        <v>203</v>
      </c>
      <c r="B25" s="42" t="s">
        <v>14</v>
      </c>
      <c r="C25" s="42" t="s">
        <v>53</v>
      </c>
      <c r="D25" s="42" t="s">
        <v>65</v>
      </c>
      <c r="E25" s="43">
        <v>10</v>
      </c>
      <c r="F25" s="44"/>
      <c r="G25" s="43">
        <v>10</v>
      </c>
      <c r="H25" s="16">
        <v>5</v>
      </c>
      <c r="I25" s="43">
        <v>5</v>
      </c>
      <c r="J25" s="43"/>
      <c r="K25" s="43"/>
      <c r="L25" s="43"/>
      <c r="M25" s="43"/>
      <c r="N25" s="43"/>
      <c r="O25" s="43"/>
      <c r="P25" s="43"/>
      <c r="Q25" s="87">
        <v>1</v>
      </c>
      <c r="R25" s="319"/>
      <c r="S25" s="9">
        <v>147</v>
      </c>
      <c r="T25" s="51"/>
      <c r="U25" s="41">
        <f t="shared" si="2"/>
        <v>10</v>
      </c>
      <c r="X25" s="135"/>
    </row>
    <row r="26" spans="1:24" x14ac:dyDescent="0.35">
      <c r="A26" s="2" t="s">
        <v>203</v>
      </c>
      <c r="B26" s="90" t="s">
        <v>24</v>
      </c>
      <c r="C26" s="90" t="s">
        <v>32</v>
      </c>
      <c r="D26" s="90" t="s">
        <v>183</v>
      </c>
      <c r="E26" s="13">
        <v>10</v>
      </c>
      <c r="F26" s="44"/>
      <c r="G26" s="13">
        <v>10</v>
      </c>
      <c r="H26" s="13">
        <v>5</v>
      </c>
      <c r="I26" s="13">
        <v>5</v>
      </c>
      <c r="J26" s="13"/>
      <c r="K26" s="13"/>
      <c r="L26" s="13"/>
      <c r="M26" s="13"/>
      <c r="N26" s="13"/>
      <c r="O26" s="13"/>
      <c r="P26" s="13"/>
      <c r="Q26" s="19">
        <v>1</v>
      </c>
      <c r="R26" s="177"/>
      <c r="S26" s="9">
        <v>147</v>
      </c>
      <c r="T26" s="51"/>
      <c r="U26" s="41">
        <f t="shared" si="2"/>
        <v>10</v>
      </c>
    </row>
    <row r="27" spans="1:24" s="327" customFormat="1" x14ac:dyDescent="0.35">
      <c r="A27" s="232" t="s">
        <v>203</v>
      </c>
      <c r="B27" s="42" t="s">
        <v>29</v>
      </c>
      <c r="C27" s="42" t="s">
        <v>91</v>
      </c>
      <c r="D27" s="42" t="s">
        <v>154</v>
      </c>
      <c r="E27" s="43">
        <v>10</v>
      </c>
      <c r="F27" s="44"/>
      <c r="G27" s="43">
        <v>10</v>
      </c>
      <c r="H27" s="16">
        <v>5</v>
      </c>
      <c r="I27" s="43">
        <v>5</v>
      </c>
      <c r="J27" s="43"/>
      <c r="K27" s="43"/>
      <c r="L27" s="43"/>
      <c r="M27" s="43"/>
      <c r="N27" s="43"/>
      <c r="O27" s="43"/>
      <c r="P27" s="43"/>
      <c r="Q27" s="87">
        <v>1</v>
      </c>
      <c r="R27" s="42"/>
      <c r="S27" s="233">
        <v>147</v>
      </c>
      <c r="T27" s="234"/>
      <c r="U27" s="154">
        <f t="shared" si="2"/>
        <v>10</v>
      </c>
      <c r="X27" s="326"/>
    </row>
    <row r="28" spans="1:24" s="327" customFormat="1" x14ac:dyDescent="0.35">
      <c r="A28" s="232" t="s">
        <v>203</v>
      </c>
      <c r="B28" s="42" t="s">
        <v>14</v>
      </c>
      <c r="C28" s="42" t="s">
        <v>358</v>
      </c>
      <c r="D28" s="42" t="s">
        <v>47</v>
      </c>
      <c r="E28" s="43">
        <v>10</v>
      </c>
      <c r="F28" s="44"/>
      <c r="G28" s="43">
        <v>10</v>
      </c>
      <c r="H28" s="16">
        <v>5</v>
      </c>
      <c r="I28" s="43">
        <v>5</v>
      </c>
      <c r="J28" s="43"/>
      <c r="K28" s="43"/>
      <c r="L28" s="43"/>
      <c r="M28" s="43"/>
      <c r="N28" s="43"/>
      <c r="O28" s="43"/>
      <c r="P28" s="43"/>
      <c r="Q28" s="87">
        <v>1</v>
      </c>
      <c r="R28" s="42"/>
      <c r="S28" s="233">
        <v>147</v>
      </c>
      <c r="T28" s="234"/>
      <c r="U28" s="154">
        <f t="shared" si="2"/>
        <v>10</v>
      </c>
      <c r="X28" s="326"/>
    </row>
    <row r="29" spans="1:24" s="134" customFormat="1" x14ac:dyDescent="0.35">
      <c r="A29" s="2" t="s">
        <v>203</v>
      </c>
      <c r="B29" s="42" t="s">
        <v>29</v>
      </c>
      <c r="C29" s="42" t="s">
        <v>43</v>
      </c>
      <c r="D29" s="42" t="s">
        <v>84</v>
      </c>
      <c r="E29" s="43">
        <v>10</v>
      </c>
      <c r="F29" s="44"/>
      <c r="G29" s="43">
        <v>10</v>
      </c>
      <c r="H29" s="16">
        <v>5</v>
      </c>
      <c r="I29" s="43">
        <v>5</v>
      </c>
      <c r="J29" s="43"/>
      <c r="K29" s="43"/>
      <c r="L29" s="43"/>
      <c r="M29" s="43"/>
      <c r="N29" s="43"/>
      <c r="O29" s="43"/>
      <c r="P29" s="43"/>
      <c r="Q29" s="87">
        <v>1</v>
      </c>
      <c r="R29" s="319"/>
      <c r="S29" s="9">
        <v>147</v>
      </c>
      <c r="T29" s="51"/>
      <c r="U29" s="41">
        <f t="shared" si="2"/>
        <v>10</v>
      </c>
      <c r="X29" s="135"/>
    </row>
    <row r="30" spans="1:24" s="134" customFormat="1" x14ac:dyDescent="0.35">
      <c r="A30" s="2" t="s">
        <v>203</v>
      </c>
      <c r="B30" s="42" t="s">
        <v>29</v>
      </c>
      <c r="C30" s="42" t="s">
        <v>85</v>
      </c>
      <c r="D30" s="42" t="s">
        <v>86</v>
      </c>
      <c r="E30" s="43">
        <v>10</v>
      </c>
      <c r="F30" s="44"/>
      <c r="G30" s="43">
        <v>10</v>
      </c>
      <c r="H30" s="16">
        <v>5</v>
      </c>
      <c r="I30" s="43">
        <v>5</v>
      </c>
      <c r="J30" s="43"/>
      <c r="K30" s="43"/>
      <c r="L30" s="43"/>
      <c r="M30" s="43"/>
      <c r="N30" s="43"/>
      <c r="O30" s="43"/>
      <c r="P30" s="43"/>
      <c r="Q30" s="87">
        <v>1</v>
      </c>
      <c r="R30" s="319"/>
      <c r="S30" s="9">
        <v>148</v>
      </c>
      <c r="T30" s="51"/>
      <c r="U30" s="41">
        <f t="shared" si="2"/>
        <v>10</v>
      </c>
      <c r="X30" s="135"/>
    </row>
    <row r="31" spans="1:24" s="134" customFormat="1" x14ac:dyDescent="0.35">
      <c r="A31" s="2" t="s">
        <v>203</v>
      </c>
      <c r="B31" s="42" t="s">
        <v>29</v>
      </c>
      <c r="C31" s="42" t="s">
        <v>85</v>
      </c>
      <c r="D31" s="42" t="s">
        <v>201</v>
      </c>
      <c r="E31" s="43">
        <v>10</v>
      </c>
      <c r="F31" s="44"/>
      <c r="G31" s="43">
        <v>10</v>
      </c>
      <c r="H31" s="16">
        <v>5</v>
      </c>
      <c r="I31" s="43">
        <v>5</v>
      </c>
      <c r="J31" s="43"/>
      <c r="K31" s="43"/>
      <c r="L31" s="43"/>
      <c r="M31" s="43"/>
      <c r="N31" s="43"/>
      <c r="O31" s="43"/>
      <c r="P31" s="43"/>
      <c r="Q31" s="87">
        <v>1</v>
      </c>
      <c r="R31" s="319"/>
      <c r="S31" s="9">
        <v>148</v>
      </c>
      <c r="T31" s="51"/>
      <c r="U31" s="41">
        <f t="shared" si="2"/>
        <v>10</v>
      </c>
      <c r="X31" s="135"/>
    </row>
    <row r="32" spans="1:24" s="327" customFormat="1" x14ac:dyDescent="0.35">
      <c r="A32" s="232" t="s">
        <v>203</v>
      </c>
      <c r="B32" s="42" t="s">
        <v>29</v>
      </c>
      <c r="C32" s="42" t="s">
        <v>43</v>
      </c>
      <c r="D32" s="42" t="s">
        <v>487</v>
      </c>
      <c r="E32" s="43">
        <v>10</v>
      </c>
      <c r="F32" s="44"/>
      <c r="G32" s="43">
        <v>10</v>
      </c>
      <c r="H32" s="16">
        <v>5</v>
      </c>
      <c r="I32" s="43">
        <v>5</v>
      </c>
      <c r="J32" s="43"/>
      <c r="K32" s="43"/>
      <c r="L32" s="43"/>
      <c r="M32" s="43"/>
      <c r="N32" s="43"/>
      <c r="O32" s="43"/>
      <c r="P32" s="43"/>
      <c r="Q32" s="87">
        <v>1</v>
      </c>
      <c r="R32" s="42"/>
      <c r="S32" s="233">
        <v>148</v>
      </c>
      <c r="T32" s="234"/>
      <c r="U32" s="154">
        <f t="shared" si="2"/>
        <v>10</v>
      </c>
      <c r="X32" s="326"/>
    </row>
    <row r="33" spans="1:24" x14ac:dyDescent="0.35">
      <c r="A33" s="2" t="s">
        <v>203</v>
      </c>
      <c r="B33" s="2" t="s">
        <v>29</v>
      </c>
      <c r="C33" s="2" t="s">
        <v>128</v>
      </c>
      <c r="D33" s="2" t="s">
        <v>123</v>
      </c>
      <c r="E33" s="13">
        <v>10</v>
      </c>
      <c r="F33" s="44"/>
      <c r="G33" s="13">
        <v>10</v>
      </c>
      <c r="H33" s="152">
        <v>5</v>
      </c>
      <c r="I33" s="13">
        <v>5</v>
      </c>
      <c r="J33" s="13"/>
      <c r="K33" s="13"/>
      <c r="L33" s="13"/>
      <c r="M33" s="13"/>
      <c r="N33" s="13"/>
      <c r="O33" s="13"/>
      <c r="P33" s="13"/>
      <c r="Q33" s="19">
        <v>1</v>
      </c>
      <c r="R33" s="177"/>
      <c r="S33" s="9">
        <v>148</v>
      </c>
      <c r="T33" s="44"/>
      <c r="U33" s="41">
        <f t="shared" si="2"/>
        <v>10</v>
      </c>
    </row>
    <row r="34" spans="1:24" s="78" customFormat="1" x14ac:dyDescent="0.35">
      <c r="A34" s="232" t="s">
        <v>203</v>
      </c>
      <c r="B34" s="232" t="s">
        <v>14</v>
      </c>
      <c r="C34" s="90" t="s">
        <v>152</v>
      </c>
      <c r="D34" s="90" t="s">
        <v>153</v>
      </c>
      <c r="E34" s="16">
        <v>10</v>
      </c>
      <c r="F34" s="44"/>
      <c r="G34" s="16">
        <v>10</v>
      </c>
      <c r="H34" s="16">
        <v>5</v>
      </c>
      <c r="I34" s="16">
        <v>5</v>
      </c>
      <c r="J34" s="16"/>
      <c r="K34" s="16"/>
      <c r="L34" s="16"/>
      <c r="M34" s="16"/>
      <c r="N34" s="16"/>
      <c r="O34" s="16"/>
      <c r="P34" s="16"/>
      <c r="Q34" s="20">
        <v>1</v>
      </c>
      <c r="R34" s="235"/>
      <c r="S34" s="233">
        <v>148</v>
      </c>
      <c r="T34" s="236"/>
      <c r="U34" s="154">
        <f>SUM(H34:P34)</f>
        <v>10</v>
      </c>
      <c r="X34" s="321"/>
    </row>
    <row r="35" spans="1:24" s="78" customFormat="1" x14ac:dyDescent="0.35">
      <c r="A35" s="232" t="s">
        <v>203</v>
      </c>
      <c r="B35" s="232" t="s">
        <v>24</v>
      </c>
      <c r="C35" s="90" t="s">
        <v>124</v>
      </c>
      <c r="D35" s="90" t="s">
        <v>155</v>
      </c>
      <c r="E35" s="16">
        <v>15</v>
      </c>
      <c r="F35" s="44"/>
      <c r="G35" s="16">
        <v>15</v>
      </c>
      <c r="H35" s="16">
        <v>5</v>
      </c>
      <c r="I35" s="16">
        <v>10</v>
      </c>
      <c r="J35" s="16"/>
      <c r="K35" s="16"/>
      <c r="L35" s="16"/>
      <c r="M35" s="16"/>
      <c r="N35" s="16"/>
      <c r="O35" s="16"/>
      <c r="P35" s="16"/>
      <c r="Q35" s="20">
        <v>1</v>
      </c>
      <c r="R35" s="235"/>
      <c r="S35" s="233">
        <v>148</v>
      </c>
      <c r="T35" s="236"/>
      <c r="U35" s="154">
        <f t="shared" ref="U35:U50" si="3">SUM(H35:P35)</f>
        <v>15</v>
      </c>
      <c r="X35" s="321"/>
    </row>
    <row r="36" spans="1:24" s="134" customFormat="1" x14ac:dyDescent="0.35">
      <c r="A36" s="2" t="s">
        <v>203</v>
      </c>
      <c r="B36" s="42" t="s">
        <v>29</v>
      </c>
      <c r="C36" s="42" t="s">
        <v>45</v>
      </c>
      <c r="D36" s="42" t="s">
        <v>39</v>
      </c>
      <c r="E36" s="43">
        <v>15</v>
      </c>
      <c r="F36" s="44"/>
      <c r="G36" s="43">
        <v>15</v>
      </c>
      <c r="H36" s="16">
        <v>5</v>
      </c>
      <c r="I36" s="43">
        <v>10</v>
      </c>
      <c r="J36" s="43"/>
      <c r="K36" s="43"/>
      <c r="L36" s="43"/>
      <c r="M36" s="43"/>
      <c r="N36" s="43"/>
      <c r="O36" s="43"/>
      <c r="P36" s="43"/>
      <c r="Q36" s="87">
        <v>1</v>
      </c>
      <c r="R36" s="319"/>
      <c r="S36" s="9">
        <v>148</v>
      </c>
      <c r="T36" s="51"/>
      <c r="U36" s="41">
        <f t="shared" si="3"/>
        <v>15</v>
      </c>
      <c r="X36" s="135"/>
    </row>
    <row r="37" spans="1:24" x14ac:dyDescent="0.35">
      <c r="A37" s="2" t="s">
        <v>203</v>
      </c>
      <c r="B37" s="90" t="s">
        <v>29</v>
      </c>
      <c r="C37" s="90" t="s">
        <v>130</v>
      </c>
      <c r="D37" s="90" t="s">
        <v>50</v>
      </c>
      <c r="E37" s="13">
        <v>15</v>
      </c>
      <c r="F37" s="44"/>
      <c r="G37" s="13">
        <v>15</v>
      </c>
      <c r="H37" s="152">
        <v>5</v>
      </c>
      <c r="I37" s="13">
        <v>10</v>
      </c>
      <c r="J37" s="13"/>
      <c r="K37" s="13"/>
      <c r="L37" s="13"/>
      <c r="M37" s="13"/>
      <c r="N37" s="13"/>
      <c r="O37" s="13"/>
      <c r="P37" s="13"/>
      <c r="Q37" s="19">
        <v>1</v>
      </c>
      <c r="R37" s="177"/>
      <c r="S37" s="9">
        <v>148</v>
      </c>
      <c r="T37" s="44"/>
      <c r="U37" s="41">
        <f t="shared" si="3"/>
        <v>15</v>
      </c>
    </row>
    <row r="38" spans="1:24" s="134" customFormat="1" x14ac:dyDescent="0.35">
      <c r="A38" s="2" t="s">
        <v>203</v>
      </c>
      <c r="B38" s="42" t="s">
        <v>29</v>
      </c>
      <c r="C38" s="42" t="s">
        <v>89</v>
      </c>
      <c r="D38" s="42" t="s">
        <v>129</v>
      </c>
      <c r="E38" s="43">
        <v>15</v>
      </c>
      <c r="F38" s="44"/>
      <c r="G38" s="43">
        <v>15</v>
      </c>
      <c r="H38" s="16">
        <v>5</v>
      </c>
      <c r="I38" s="43">
        <v>10</v>
      </c>
      <c r="J38" s="43"/>
      <c r="K38" s="43"/>
      <c r="L38" s="43"/>
      <c r="M38" s="43"/>
      <c r="N38" s="43"/>
      <c r="O38" s="43"/>
      <c r="P38" s="43"/>
      <c r="Q38" s="87">
        <v>1</v>
      </c>
      <c r="R38" s="319"/>
      <c r="S38" s="9">
        <v>148</v>
      </c>
      <c r="T38" s="51"/>
      <c r="U38" s="41">
        <f t="shared" si="3"/>
        <v>15</v>
      </c>
      <c r="X38" s="135"/>
    </row>
    <row r="39" spans="1:24" s="134" customFormat="1" x14ac:dyDescent="0.35">
      <c r="A39" s="2" t="s">
        <v>203</v>
      </c>
      <c r="B39" s="42" t="s">
        <v>29</v>
      </c>
      <c r="C39" s="42" t="s">
        <v>91</v>
      </c>
      <c r="D39" s="42" t="s">
        <v>90</v>
      </c>
      <c r="E39" s="43">
        <v>15</v>
      </c>
      <c r="F39" s="44"/>
      <c r="G39" s="43">
        <v>15</v>
      </c>
      <c r="H39" s="16">
        <v>5</v>
      </c>
      <c r="I39" s="43">
        <v>10</v>
      </c>
      <c r="J39" s="43"/>
      <c r="K39" s="43"/>
      <c r="L39" s="43"/>
      <c r="M39" s="43"/>
      <c r="N39" s="43"/>
      <c r="O39" s="43"/>
      <c r="P39" s="43"/>
      <c r="Q39" s="87">
        <v>1</v>
      </c>
      <c r="R39" s="319"/>
      <c r="S39" s="9">
        <v>148</v>
      </c>
      <c r="T39" s="51"/>
      <c r="U39" s="41">
        <f t="shared" si="3"/>
        <v>15</v>
      </c>
      <c r="X39" s="135"/>
    </row>
    <row r="40" spans="1:24" s="134" customFormat="1" x14ac:dyDescent="0.35">
      <c r="A40" s="2" t="s">
        <v>203</v>
      </c>
      <c r="B40" s="42" t="s">
        <v>29</v>
      </c>
      <c r="C40" s="42" t="s">
        <v>118</v>
      </c>
      <c r="D40" s="42" t="s">
        <v>119</v>
      </c>
      <c r="E40" s="43">
        <v>20</v>
      </c>
      <c r="F40" s="44"/>
      <c r="G40" s="43">
        <v>20</v>
      </c>
      <c r="H40" s="155">
        <v>5</v>
      </c>
      <c r="I40" s="43">
        <v>15</v>
      </c>
      <c r="J40" s="43"/>
      <c r="K40" s="43"/>
      <c r="L40" s="43"/>
      <c r="M40" s="43"/>
      <c r="N40" s="43"/>
      <c r="O40" s="43"/>
      <c r="P40" s="43"/>
      <c r="Q40" s="87">
        <v>1</v>
      </c>
      <c r="R40" s="319"/>
      <c r="S40" s="9">
        <v>148</v>
      </c>
      <c r="T40" s="51"/>
      <c r="U40" s="41">
        <f t="shared" si="3"/>
        <v>20</v>
      </c>
      <c r="X40" s="135"/>
    </row>
    <row r="41" spans="1:24" s="78" customFormat="1" x14ac:dyDescent="0.35">
      <c r="A41" s="232" t="s">
        <v>203</v>
      </c>
      <c r="B41" s="232" t="s">
        <v>29</v>
      </c>
      <c r="C41" s="90" t="s">
        <v>205</v>
      </c>
      <c r="D41" s="90" t="s">
        <v>206</v>
      </c>
      <c r="E41" s="16">
        <v>25</v>
      </c>
      <c r="F41" s="44"/>
      <c r="G41" s="16">
        <v>25</v>
      </c>
      <c r="H41" s="16">
        <v>5</v>
      </c>
      <c r="I41" s="16">
        <v>20</v>
      </c>
      <c r="J41" s="16"/>
      <c r="K41" s="16"/>
      <c r="L41" s="16"/>
      <c r="M41" s="16"/>
      <c r="N41" s="16"/>
      <c r="O41" s="16"/>
      <c r="P41" s="16"/>
      <c r="Q41" s="20">
        <v>1</v>
      </c>
      <c r="R41" s="235"/>
      <c r="S41" s="233">
        <v>148</v>
      </c>
      <c r="T41" s="44"/>
      <c r="U41" s="154">
        <f t="shared" si="3"/>
        <v>25</v>
      </c>
      <c r="X41" s="321"/>
    </row>
    <row r="42" spans="1:24" s="134" customFormat="1" x14ac:dyDescent="0.35">
      <c r="A42" s="2" t="s">
        <v>203</v>
      </c>
      <c r="B42" s="42" t="s">
        <v>29</v>
      </c>
      <c r="C42" s="42" t="s">
        <v>92</v>
      </c>
      <c r="D42" s="42" t="s">
        <v>93</v>
      </c>
      <c r="E42" s="43">
        <v>25</v>
      </c>
      <c r="F42" s="44"/>
      <c r="G42" s="43">
        <v>25</v>
      </c>
      <c r="H42" s="16">
        <v>5</v>
      </c>
      <c r="I42" s="43">
        <v>20</v>
      </c>
      <c r="J42" s="43"/>
      <c r="K42" s="43"/>
      <c r="L42" s="43"/>
      <c r="M42" s="43"/>
      <c r="N42" s="43"/>
      <c r="O42" s="43"/>
      <c r="P42" s="43"/>
      <c r="Q42" s="87">
        <v>1</v>
      </c>
      <c r="R42" s="319"/>
      <c r="S42" s="9">
        <v>148</v>
      </c>
      <c r="T42" s="51"/>
      <c r="U42" s="41">
        <f t="shared" si="3"/>
        <v>25</v>
      </c>
      <c r="X42" s="135"/>
    </row>
    <row r="43" spans="1:24" s="134" customFormat="1" x14ac:dyDescent="0.35">
      <c r="A43" s="2" t="s">
        <v>203</v>
      </c>
      <c r="B43" s="42" t="s">
        <v>29</v>
      </c>
      <c r="C43" s="42" t="s">
        <v>45</v>
      </c>
      <c r="D43" s="42" t="s">
        <v>95</v>
      </c>
      <c r="E43" s="45">
        <v>25</v>
      </c>
      <c r="F43" s="44"/>
      <c r="G43" s="43">
        <v>25</v>
      </c>
      <c r="H43" s="16">
        <v>5</v>
      </c>
      <c r="I43" s="43">
        <v>20</v>
      </c>
      <c r="J43" s="43"/>
      <c r="K43" s="43"/>
      <c r="L43" s="43"/>
      <c r="M43" s="43"/>
      <c r="N43" s="43"/>
      <c r="O43" s="43"/>
      <c r="P43" s="43"/>
      <c r="Q43" s="87">
        <v>1</v>
      </c>
      <c r="R43" s="319"/>
      <c r="S43" s="9">
        <v>148</v>
      </c>
      <c r="T43" s="51"/>
      <c r="U43" s="41">
        <f t="shared" si="3"/>
        <v>25</v>
      </c>
      <c r="X43" s="135"/>
    </row>
    <row r="44" spans="1:24" s="134" customFormat="1" ht="16" customHeight="1" x14ac:dyDescent="0.35">
      <c r="A44" s="2" t="s">
        <v>203</v>
      </c>
      <c r="B44" s="42" t="s">
        <v>29</v>
      </c>
      <c r="C44" s="42" t="s">
        <v>45</v>
      </c>
      <c r="D44" s="42" t="s">
        <v>94</v>
      </c>
      <c r="E44" s="45">
        <v>25</v>
      </c>
      <c r="F44" s="44"/>
      <c r="G44" s="43">
        <v>25</v>
      </c>
      <c r="H44" s="16">
        <v>5</v>
      </c>
      <c r="I44" s="43">
        <v>20</v>
      </c>
      <c r="J44" s="43"/>
      <c r="K44" s="43"/>
      <c r="L44" s="43"/>
      <c r="M44" s="43"/>
      <c r="N44" s="43"/>
      <c r="O44" s="43"/>
      <c r="P44" s="43"/>
      <c r="Q44" s="87">
        <v>1</v>
      </c>
      <c r="R44" s="319"/>
      <c r="S44" s="9">
        <v>148</v>
      </c>
      <c r="T44" s="51"/>
      <c r="U44" s="41">
        <f t="shared" si="3"/>
        <v>25</v>
      </c>
      <c r="X44" s="135"/>
    </row>
    <row r="45" spans="1:24" s="134" customFormat="1" x14ac:dyDescent="0.35">
      <c r="A45" s="2" t="s">
        <v>203</v>
      </c>
      <c r="B45" s="42" t="s">
        <v>29</v>
      </c>
      <c r="C45" s="42" t="s">
        <v>97</v>
      </c>
      <c r="D45" s="42" t="s">
        <v>96</v>
      </c>
      <c r="E45" s="45">
        <v>50</v>
      </c>
      <c r="F45" s="44"/>
      <c r="G45" s="43">
        <v>50</v>
      </c>
      <c r="H45" s="16">
        <v>5</v>
      </c>
      <c r="I45" s="43">
        <v>45</v>
      </c>
      <c r="J45" s="43"/>
      <c r="K45" s="43"/>
      <c r="L45" s="43"/>
      <c r="M45" s="43"/>
      <c r="N45" s="43"/>
      <c r="O45" s="43"/>
      <c r="P45" s="43"/>
      <c r="Q45" s="87">
        <v>1</v>
      </c>
      <c r="R45" s="319"/>
      <c r="S45" s="9">
        <v>148</v>
      </c>
      <c r="T45" s="51"/>
      <c r="U45" s="41">
        <f t="shared" si="3"/>
        <v>50</v>
      </c>
      <c r="X45" s="135"/>
    </row>
    <row r="46" spans="1:24" s="134" customFormat="1" x14ac:dyDescent="0.35">
      <c r="A46" s="2" t="s">
        <v>203</v>
      </c>
      <c r="B46" s="42" t="s">
        <v>24</v>
      </c>
      <c r="C46" s="42" t="s">
        <v>98</v>
      </c>
      <c r="D46" s="42" t="s">
        <v>99</v>
      </c>
      <c r="E46" s="45">
        <v>5</v>
      </c>
      <c r="F46" s="89"/>
      <c r="G46" s="43">
        <v>5</v>
      </c>
      <c r="H46" s="16">
        <v>5</v>
      </c>
      <c r="I46" s="43"/>
      <c r="J46" s="43"/>
      <c r="K46" s="43"/>
      <c r="L46" s="43"/>
      <c r="M46" s="43"/>
      <c r="N46" s="43"/>
      <c r="O46" s="43"/>
      <c r="P46" s="43"/>
      <c r="Q46" s="87">
        <v>1</v>
      </c>
      <c r="R46" s="319"/>
      <c r="S46" s="9">
        <v>148</v>
      </c>
      <c r="T46" s="51"/>
      <c r="U46" s="41">
        <f t="shared" si="3"/>
        <v>5</v>
      </c>
      <c r="X46" s="135"/>
    </row>
    <row r="47" spans="1:24" s="330" customFormat="1" x14ac:dyDescent="0.35">
      <c r="A47" s="2" t="s">
        <v>203</v>
      </c>
      <c r="B47" s="42" t="s">
        <v>24</v>
      </c>
      <c r="C47" s="42" t="s">
        <v>113</v>
      </c>
      <c r="D47" s="42" t="s">
        <v>100</v>
      </c>
      <c r="E47" s="45">
        <v>5</v>
      </c>
      <c r="F47" s="89"/>
      <c r="G47" s="45">
        <v>5</v>
      </c>
      <c r="H47" s="16">
        <v>5</v>
      </c>
      <c r="I47" s="45"/>
      <c r="J47" s="156"/>
      <c r="K47" s="156"/>
      <c r="L47" s="156"/>
      <c r="M47" s="156"/>
      <c r="N47" s="156"/>
      <c r="O47" s="156"/>
      <c r="P47" s="156"/>
      <c r="Q47" s="87">
        <v>1</v>
      </c>
      <c r="R47" s="42"/>
      <c r="S47" s="9">
        <v>148</v>
      </c>
      <c r="T47" s="89"/>
      <c r="U47" s="41">
        <f t="shared" si="3"/>
        <v>5</v>
      </c>
      <c r="X47" s="331"/>
    </row>
    <row r="48" spans="1:24" x14ac:dyDescent="0.35">
      <c r="A48" s="2" t="s">
        <v>203</v>
      </c>
      <c r="B48" s="2" t="s">
        <v>29</v>
      </c>
      <c r="C48" s="2" t="s">
        <v>40</v>
      </c>
      <c r="D48" s="2" t="s">
        <v>30</v>
      </c>
      <c r="E48" s="13">
        <v>5</v>
      </c>
      <c r="F48" s="89"/>
      <c r="G48" s="13">
        <v>5</v>
      </c>
      <c r="H48" s="13">
        <v>5</v>
      </c>
      <c r="I48" s="13"/>
      <c r="J48" s="13"/>
      <c r="K48" s="13"/>
      <c r="L48" s="13"/>
      <c r="M48" s="13"/>
      <c r="N48" s="13"/>
      <c r="O48" s="13"/>
      <c r="P48" s="13"/>
      <c r="Q48" s="19">
        <v>1</v>
      </c>
      <c r="R48" s="42"/>
      <c r="S48" s="9">
        <v>148</v>
      </c>
      <c r="T48" s="89"/>
      <c r="U48" s="41">
        <f t="shared" si="3"/>
        <v>5</v>
      </c>
    </row>
    <row r="49" spans="1:24" s="330" customFormat="1" x14ac:dyDescent="0.35">
      <c r="A49" s="2" t="s">
        <v>203</v>
      </c>
      <c r="B49" s="42" t="s">
        <v>24</v>
      </c>
      <c r="C49" s="42" t="s">
        <v>101</v>
      </c>
      <c r="D49" s="42" t="s">
        <v>102</v>
      </c>
      <c r="E49" s="45">
        <v>10</v>
      </c>
      <c r="F49" s="44"/>
      <c r="G49" s="45">
        <v>10</v>
      </c>
      <c r="H49" s="16">
        <v>5</v>
      </c>
      <c r="I49" s="45">
        <v>5</v>
      </c>
      <c r="J49" s="156"/>
      <c r="K49" s="156"/>
      <c r="L49" s="156"/>
      <c r="M49" s="156"/>
      <c r="N49" s="156"/>
      <c r="O49" s="156"/>
      <c r="P49" s="156"/>
      <c r="Q49" s="87">
        <v>1</v>
      </c>
      <c r="R49" s="42"/>
      <c r="S49" s="9">
        <v>148</v>
      </c>
      <c r="T49" s="89"/>
      <c r="U49" s="41">
        <f t="shared" si="3"/>
        <v>10</v>
      </c>
      <c r="X49" s="331"/>
    </row>
    <row r="50" spans="1:24" s="325" customFormat="1" x14ac:dyDescent="0.35">
      <c r="A50" s="232" t="s">
        <v>151</v>
      </c>
      <c r="B50" s="42" t="s">
        <v>29</v>
      </c>
      <c r="C50" s="42" t="s">
        <v>43</v>
      </c>
      <c r="D50" s="42" t="s">
        <v>103</v>
      </c>
      <c r="E50" s="45">
        <v>5</v>
      </c>
      <c r="F50" s="44"/>
      <c r="G50" s="45">
        <v>5</v>
      </c>
      <c r="H50" s="16">
        <v>5</v>
      </c>
      <c r="I50" s="45"/>
      <c r="J50" s="156"/>
      <c r="K50" s="156"/>
      <c r="L50" s="156"/>
      <c r="M50" s="156"/>
      <c r="N50" s="156"/>
      <c r="O50" s="156"/>
      <c r="P50" s="156"/>
      <c r="Q50" s="87">
        <v>1</v>
      </c>
      <c r="R50" s="42"/>
      <c r="S50" s="233">
        <v>149</v>
      </c>
      <c r="T50" s="236"/>
      <c r="U50" s="154">
        <f t="shared" si="3"/>
        <v>5</v>
      </c>
      <c r="X50" s="332"/>
    </row>
    <row r="51" spans="1:24" s="78" customFormat="1" x14ac:dyDescent="0.35">
      <c r="A51" s="232" t="s">
        <v>151</v>
      </c>
      <c r="B51" s="232" t="s">
        <v>14</v>
      </c>
      <c r="C51" s="90" t="s">
        <v>41</v>
      </c>
      <c r="D51" s="90" t="s">
        <v>64</v>
      </c>
      <c r="E51" s="16">
        <v>5</v>
      </c>
      <c r="F51" s="236"/>
      <c r="G51" s="16">
        <v>5</v>
      </c>
      <c r="H51" s="16">
        <v>5</v>
      </c>
      <c r="I51" s="16"/>
      <c r="J51" s="16"/>
      <c r="K51" s="16"/>
      <c r="L51" s="16"/>
      <c r="M51" s="16"/>
      <c r="N51" s="16"/>
      <c r="O51" s="16"/>
      <c r="P51" s="16"/>
      <c r="Q51" s="20"/>
      <c r="R51" s="159" t="s">
        <v>62</v>
      </c>
      <c r="S51" s="233">
        <v>149</v>
      </c>
      <c r="T51" s="236"/>
      <c r="U51" s="154">
        <f>SUM(H51:P51)</f>
        <v>5</v>
      </c>
      <c r="X51" s="321"/>
    </row>
    <row r="52" spans="1:24" s="78" customFormat="1" x14ac:dyDescent="0.35">
      <c r="A52" s="232" t="s">
        <v>151</v>
      </c>
      <c r="B52" s="90" t="s">
        <v>21</v>
      </c>
      <c r="C52" s="90" t="s">
        <v>22</v>
      </c>
      <c r="D52" s="90" t="s">
        <v>23</v>
      </c>
      <c r="E52" s="16">
        <v>20</v>
      </c>
      <c r="F52" s="236"/>
      <c r="G52" s="16">
        <v>20</v>
      </c>
      <c r="H52" s="16">
        <v>5</v>
      </c>
      <c r="I52" s="16">
        <v>15</v>
      </c>
      <c r="J52" s="16"/>
      <c r="K52" s="16"/>
      <c r="L52" s="16"/>
      <c r="M52" s="16"/>
      <c r="N52" s="16"/>
      <c r="O52" s="16"/>
      <c r="P52" s="16"/>
      <c r="Q52" s="20">
        <v>1</v>
      </c>
      <c r="R52" s="235"/>
      <c r="S52" s="233">
        <v>149</v>
      </c>
      <c r="T52" s="236"/>
      <c r="U52" s="154">
        <f>SUM(H52:P52)</f>
        <v>20</v>
      </c>
      <c r="X52" s="321"/>
    </row>
    <row r="53" spans="1:24" s="78" customFormat="1" x14ac:dyDescent="0.35">
      <c r="A53" s="232" t="s">
        <v>151</v>
      </c>
      <c r="B53" s="90" t="s">
        <v>29</v>
      </c>
      <c r="C53" s="90" t="s">
        <v>156</v>
      </c>
      <c r="D53" s="90" t="s">
        <v>138</v>
      </c>
      <c r="E53" s="16">
        <v>5</v>
      </c>
      <c r="F53" s="236"/>
      <c r="G53" s="16">
        <v>5</v>
      </c>
      <c r="H53" s="16">
        <v>5</v>
      </c>
      <c r="I53" s="16"/>
      <c r="J53" s="16"/>
      <c r="K53" s="16"/>
      <c r="L53" s="16"/>
      <c r="M53" s="16"/>
      <c r="N53" s="16"/>
      <c r="O53" s="16"/>
      <c r="P53" s="16"/>
      <c r="Q53" s="20">
        <v>1</v>
      </c>
      <c r="R53" s="235"/>
      <c r="S53" s="233">
        <v>149</v>
      </c>
      <c r="T53" s="236"/>
      <c r="U53" s="154">
        <f>SUM(H53:P53)</f>
        <v>5</v>
      </c>
      <c r="X53" s="321"/>
    </row>
    <row r="54" spans="1:24" s="78" customFormat="1" x14ac:dyDescent="0.35">
      <c r="A54" s="232" t="s">
        <v>151</v>
      </c>
      <c r="B54" s="90" t="s">
        <v>14</v>
      </c>
      <c r="C54" s="90" t="s">
        <v>43</v>
      </c>
      <c r="D54" s="90" t="s">
        <v>157</v>
      </c>
      <c r="E54" s="16">
        <v>5</v>
      </c>
      <c r="F54" s="236"/>
      <c r="G54" s="16">
        <v>5</v>
      </c>
      <c r="H54" s="16">
        <v>5</v>
      </c>
      <c r="I54" s="16"/>
      <c r="J54" s="16"/>
      <c r="K54" s="16"/>
      <c r="L54" s="16"/>
      <c r="M54" s="16"/>
      <c r="N54" s="16"/>
      <c r="O54" s="16"/>
      <c r="P54" s="16"/>
      <c r="Q54" s="20">
        <v>1</v>
      </c>
      <c r="R54" s="235"/>
      <c r="S54" s="233">
        <v>149</v>
      </c>
      <c r="T54" s="236"/>
      <c r="U54" s="154">
        <f t="shared" ref="U54:U70" si="4">SUM(H54:P54)</f>
        <v>5</v>
      </c>
      <c r="X54" s="321"/>
    </row>
    <row r="55" spans="1:24" s="78" customFormat="1" x14ac:dyDescent="0.35">
      <c r="A55" s="238" t="s">
        <v>207</v>
      </c>
      <c r="B55" s="232" t="s">
        <v>29</v>
      </c>
      <c r="C55" s="232" t="s">
        <v>488</v>
      </c>
      <c r="D55" s="90" t="s">
        <v>208</v>
      </c>
      <c r="E55" s="16">
        <v>10</v>
      </c>
      <c r="F55" s="237"/>
      <c r="G55" s="16">
        <v>10</v>
      </c>
      <c r="H55" s="16">
        <v>5</v>
      </c>
      <c r="I55" s="16">
        <v>5</v>
      </c>
      <c r="J55" s="16"/>
      <c r="K55" s="16"/>
      <c r="L55" s="16"/>
      <c r="M55" s="16"/>
      <c r="N55" s="16"/>
      <c r="O55" s="16"/>
      <c r="P55" s="16"/>
      <c r="Q55" s="20">
        <v>1</v>
      </c>
      <c r="R55" s="235"/>
      <c r="S55" s="233">
        <v>149</v>
      </c>
      <c r="T55" s="237"/>
      <c r="U55" s="154">
        <f t="shared" si="4"/>
        <v>10</v>
      </c>
      <c r="X55" s="321"/>
    </row>
    <row r="56" spans="1:24" s="111" customFormat="1" x14ac:dyDescent="0.35">
      <c r="A56" s="2" t="s">
        <v>210</v>
      </c>
      <c r="B56" s="23" t="s">
        <v>14</v>
      </c>
      <c r="C56" s="23" t="s">
        <v>19</v>
      </c>
      <c r="D56" s="23" t="s">
        <v>20</v>
      </c>
      <c r="E56" s="138">
        <v>5</v>
      </c>
      <c r="F56" s="46"/>
      <c r="G56" s="139">
        <v>5</v>
      </c>
      <c r="H56" s="146">
        <v>5</v>
      </c>
      <c r="I56" s="139"/>
      <c r="J56" s="139"/>
      <c r="K56" s="139"/>
      <c r="L56" s="139"/>
      <c r="M56" s="139"/>
      <c r="N56" s="139"/>
      <c r="O56" s="139"/>
      <c r="P56" s="139"/>
      <c r="Q56" s="140"/>
      <c r="R56" s="15" t="s">
        <v>132</v>
      </c>
      <c r="S56" s="9">
        <v>149</v>
      </c>
      <c r="T56" s="46"/>
      <c r="U56" s="41">
        <f t="shared" si="4"/>
        <v>5</v>
      </c>
      <c r="X56" s="113"/>
    </row>
    <row r="57" spans="1:24" x14ac:dyDescent="0.35">
      <c r="A57" s="90" t="s">
        <v>211</v>
      </c>
      <c r="B57" s="2" t="s">
        <v>29</v>
      </c>
      <c r="C57" s="2" t="s">
        <v>133</v>
      </c>
      <c r="D57" s="2" t="s">
        <v>111</v>
      </c>
      <c r="E57" s="13">
        <v>10</v>
      </c>
      <c r="F57" s="89"/>
      <c r="G57" s="13">
        <v>10</v>
      </c>
      <c r="H57" s="13">
        <v>5</v>
      </c>
      <c r="I57" s="13">
        <v>5</v>
      </c>
      <c r="J57" s="13"/>
      <c r="K57" s="13"/>
      <c r="L57" s="13"/>
      <c r="M57" s="13"/>
      <c r="N57" s="13"/>
      <c r="O57" s="13"/>
      <c r="P57" s="13"/>
      <c r="Q57" s="19"/>
      <c r="R57" s="15" t="s">
        <v>132</v>
      </c>
      <c r="S57" s="9">
        <v>149</v>
      </c>
      <c r="T57" s="46"/>
      <c r="U57" s="41">
        <f t="shared" si="4"/>
        <v>10</v>
      </c>
    </row>
    <row r="58" spans="1:24" x14ac:dyDescent="0.35">
      <c r="A58" s="99" t="s">
        <v>209</v>
      </c>
      <c r="B58" s="162" t="s">
        <v>14</v>
      </c>
      <c r="C58" s="162" t="s">
        <v>19</v>
      </c>
      <c r="D58" s="162" t="s">
        <v>115</v>
      </c>
      <c r="E58" s="146">
        <v>5</v>
      </c>
      <c r="F58" s="101"/>
      <c r="G58" s="100">
        <v>5</v>
      </c>
      <c r="H58" s="100">
        <v>5</v>
      </c>
      <c r="I58" s="100"/>
      <c r="J58" s="100"/>
      <c r="K58" s="100"/>
      <c r="L58" s="100"/>
      <c r="M58" s="100"/>
      <c r="N58" s="100"/>
      <c r="O58" s="100"/>
      <c r="P58" s="100"/>
      <c r="Q58" s="102">
        <v>1</v>
      </c>
      <c r="R58" s="15"/>
      <c r="S58" s="9">
        <v>149</v>
      </c>
      <c r="T58" s="46"/>
      <c r="U58" s="41">
        <f t="shared" si="4"/>
        <v>5</v>
      </c>
    </row>
    <row r="59" spans="1:24" s="21" customFormat="1" x14ac:dyDescent="0.35">
      <c r="A59" s="99" t="s">
        <v>209</v>
      </c>
      <c r="B59" s="11" t="s">
        <v>24</v>
      </c>
      <c r="C59" s="11" t="s">
        <v>104</v>
      </c>
      <c r="D59" s="11" t="s">
        <v>105</v>
      </c>
      <c r="E59" s="12">
        <v>6</v>
      </c>
      <c r="F59" s="32"/>
      <c r="G59" s="12">
        <v>6</v>
      </c>
      <c r="H59" s="100">
        <v>5</v>
      </c>
      <c r="I59" s="12">
        <v>1</v>
      </c>
      <c r="J59" s="12"/>
      <c r="K59" s="12"/>
      <c r="L59" s="12"/>
      <c r="M59" s="12"/>
      <c r="N59" s="12"/>
      <c r="O59" s="12"/>
      <c r="P59" s="12"/>
      <c r="Q59" s="18">
        <v>1</v>
      </c>
      <c r="R59" s="40"/>
      <c r="S59" s="91">
        <v>133</v>
      </c>
      <c r="T59" s="46"/>
      <c r="U59" s="41">
        <f t="shared" si="4"/>
        <v>6</v>
      </c>
      <c r="X59" s="22"/>
    </row>
    <row r="60" spans="1:24" x14ac:dyDescent="0.35">
      <c r="A60" s="162" t="s">
        <v>209</v>
      </c>
      <c r="B60" s="162" t="s">
        <v>27</v>
      </c>
      <c r="C60" s="162" t="s">
        <v>212</v>
      </c>
      <c r="D60" s="162" t="s">
        <v>213</v>
      </c>
      <c r="E60" s="13">
        <v>10</v>
      </c>
      <c r="F60" s="46"/>
      <c r="G60" s="13">
        <v>10</v>
      </c>
      <c r="H60" s="13">
        <v>5</v>
      </c>
      <c r="I60" s="13">
        <v>5</v>
      </c>
      <c r="J60" s="13"/>
      <c r="K60" s="13"/>
      <c r="L60" s="13"/>
      <c r="M60" s="13"/>
      <c r="N60" s="13"/>
      <c r="O60" s="13"/>
      <c r="P60" s="13"/>
      <c r="Q60" s="19"/>
      <c r="R60" s="177" t="s">
        <v>132</v>
      </c>
      <c r="S60" s="9">
        <v>149</v>
      </c>
      <c r="T60" s="46"/>
      <c r="U60" s="41">
        <f t="shared" si="4"/>
        <v>10</v>
      </c>
    </row>
    <row r="61" spans="1:24" s="78" customFormat="1" x14ac:dyDescent="0.35">
      <c r="A61" s="238" t="s">
        <v>209</v>
      </c>
      <c r="B61" s="238" t="s">
        <v>29</v>
      </c>
      <c r="C61" s="238" t="s">
        <v>43</v>
      </c>
      <c r="D61" s="238" t="s">
        <v>108</v>
      </c>
      <c r="E61" s="16">
        <v>15</v>
      </c>
      <c r="F61" s="237"/>
      <c r="G61" s="16">
        <v>15</v>
      </c>
      <c r="H61" s="16"/>
      <c r="I61" s="16"/>
      <c r="J61" s="16"/>
      <c r="K61" s="16"/>
      <c r="L61" s="16">
        <v>5</v>
      </c>
      <c r="M61" s="16"/>
      <c r="N61" s="16"/>
      <c r="O61" s="16"/>
      <c r="P61" s="16"/>
      <c r="Q61" s="20"/>
      <c r="R61" s="235"/>
      <c r="S61" s="233">
        <v>149</v>
      </c>
      <c r="T61" s="237"/>
      <c r="U61" s="154">
        <f t="shared" si="4"/>
        <v>5</v>
      </c>
      <c r="X61" s="321"/>
    </row>
    <row r="62" spans="1:24" s="78" customFormat="1" x14ac:dyDescent="0.35">
      <c r="A62" s="238" t="s">
        <v>209</v>
      </c>
      <c r="B62" s="238" t="s">
        <v>29</v>
      </c>
      <c r="C62" s="238" t="s">
        <v>133</v>
      </c>
      <c r="D62" s="238" t="s">
        <v>111</v>
      </c>
      <c r="E62" s="16"/>
      <c r="F62" s="237"/>
      <c r="G62" s="16"/>
      <c r="H62" s="16"/>
      <c r="I62" s="16"/>
      <c r="J62" s="16"/>
      <c r="K62" s="16"/>
      <c r="L62" s="16">
        <v>5</v>
      </c>
      <c r="M62" s="16"/>
      <c r="N62" s="16"/>
      <c r="O62" s="16"/>
      <c r="P62" s="16"/>
      <c r="Q62" s="20"/>
      <c r="R62" s="235"/>
      <c r="S62" s="233">
        <v>149</v>
      </c>
      <c r="T62" s="237"/>
      <c r="U62" s="154">
        <f t="shared" si="4"/>
        <v>5</v>
      </c>
      <c r="X62" s="321"/>
    </row>
    <row r="63" spans="1:24" s="78" customFormat="1" x14ac:dyDescent="0.35">
      <c r="A63" s="238" t="s">
        <v>209</v>
      </c>
      <c r="B63" s="238" t="s">
        <v>24</v>
      </c>
      <c r="C63" s="238" t="s">
        <v>215</v>
      </c>
      <c r="D63" s="238" t="s">
        <v>214</v>
      </c>
      <c r="E63" s="16"/>
      <c r="F63" s="237"/>
      <c r="G63" s="16"/>
      <c r="H63" s="16"/>
      <c r="I63" s="16"/>
      <c r="J63" s="16"/>
      <c r="K63" s="16"/>
      <c r="L63" s="16">
        <v>5</v>
      </c>
      <c r="M63" s="16"/>
      <c r="N63" s="16"/>
      <c r="O63" s="16"/>
      <c r="P63" s="16"/>
      <c r="Q63" s="20"/>
      <c r="R63" s="235"/>
      <c r="S63" s="233">
        <v>149</v>
      </c>
      <c r="T63" s="237"/>
      <c r="U63" s="154">
        <f t="shared" si="4"/>
        <v>5</v>
      </c>
      <c r="X63" s="321"/>
    </row>
    <row r="64" spans="1:24" s="78" customFormat="1" x14ac:dyDescent="0.35">
      <c r="A64" s="238" t="s">
        <v>209</v>
      </c>
      <c r="B64" s="238" t="s">
        <v>29</v>
      </c>
      <c r="C64" s="238" t="s">
        <v>85</v>
      </c>
      <c r="D64" s="238" t="s">
        <v>61</v>
      </c>
      <c r="E64" s="16">
        <v>25</v>
      </c>
      <c r="F64" s="237"/>
      <c r="G64" s="16">
        <v>25</v>
      </c>
      <c r="H64" s="16">
        <v>5</v>
      </c>
      <c r="I64" s="16"/>
      <c r="J64" s="16"/>
      <c r="K64" s="16"/>
      <c r="L64" s="16"/>
      <c r="M64" s="16"/>
      <c r="N64" s="16"/>
      <c r="O64" s="16"/>
      <c r="P64" s="16"/>
      <c r="Q64" s="20"/>
      <c r="R64" s="235" t="s">
        <v>62</v>
      </c>
      <c r="S64" s="233">
        <v>149</v>
      </c>
      <c r="T64" s="237"/>
      <c r="U64" s="154">
        <f t="shared" si="4"/>
        <v>5</v>
      </c>
      <c r="X64" s="321"/>
    </row>
    <row r="65" spans="1:24" s="78" customFormat="1" x14ac:dyDescent="0.35">
      <c r="A65" s="238" t="s">
        <v>209</v>
      </c>
      <c r="B65" s="238" t="s">
        <v>14</v>
      </c>
      <c r="C65" s="238" t="s">
        <v>216</v>
      </c>
      <c r="D65" s="238" t="s">
        <v>159</v>
      </c>
      <c r="E65" s="16"/>
      <c r="F65" s="237"/>
      <c r="G65" s="16"/>
      <c r="H65" s="16">
        <v>5</v>
      </c>
      <c r="I65" s="16">
        <v>15</v>
      </c>
      <c r="J65" s="16"/>
      <c r="K65" s="16"/>
      <c r="L65" s="16"/>
      <c r="M65" s="16"/>
      <c r="N65" s="16"/>
      <c r="O65" s="16"/>
      <c r="P65" s="16"/>
      <c r="Q65" s="20"/>
      <c r="R65" s="235" t="s">
        <v>62</v>
      </c>
      <c r="S65" s="233">
        <v>149</v>
      </c>
      <c r="T65" s="237"/>
      <c r="U65" s="154">
        <f t="shared" si="4"/>
        <v>20</v>
      </c>
      <c r="X65" s="321"/>
    </row>
    <row r="66" spans="1:24" x14ac:dyDescent="0.35">
      <c r="A66" s="162" t="s">
        <v>217</v>
      </c>
      <c r="B66" s="162" t="s">
        <v>29</v>
      </c>
      <c r="C66" s="162" t="s">
        <v>43</v>
      </c>
      <c r="D66" s="162" t="s">
        <v>116</v>
      </c>
      <c r="E66" s="13">
        <v>100</v>
      </c>
      <c r="F66" s="46"/>
      <c r="G66" s="13">
        <v>100</v>
      </c>
      <c r="H66" s="13">
        <v>5</v>
      </c>
      <c r="I66" s="13">
        <v>95</v>
      </c>
      <c r="J66" s="13"/>
      <c r="K66" s="13"/>
      <c r="L66" s="13"/>
      <c r="M66" s="13"/>
      <c r="N66" s="13"/>
      <c r="O66" s="13"/>
      <c r="P66" s="13"/>
      <c r="Q66" s="19"/>
      <c r="R66" s="177" t="s">
        <v>132</v>
      </c>
      <c r="S66" s="9">
        <v>149</v>
      </c>
      <c r="T66" s="46"/>
      <c r="U66" s="41">
        <f t="shared" si="4"/>
        <v>100</v>
      </c>
    </row>
    <row r="67" spans="1:24" x14ac:dyDescent="0.35">
      <c r="A67" s="162" t="s">
        <v>218</v>
      </c>
      <c r="B67" s="2" t="s">
        <v>29</v>
      </c>
      <c r="C67" s="2" t="s">
        <v>107</v>
      </c>
      <c r="D67" s="2" t="s">
        <v>108</v>
      </c>
      <c r="E67" s="13">
        <v>7</v>
      </c>
      <c r="F67" s="46"/>
      <c r="G67" s="13">
        <v>7</v>
      </c>
      <c r="H67" s="13">
        <v>5</v>
      </c>
      <c r="I67" s="13">
        <v>2</v>
      </c>
      <c r="J67" s="13"/>
      <c r="K67" s="13"/>
      <c r="L67" s="13"/>
      <c r="M67" s="13"/>
      <c r="N67" s="13"/>
      <c r="O67" s="13"/>
      <c r="P67" s="13"/>
      <c r="Q67" s="19">
        <v>1</v>
      </c>
      <c r="R67" s="15"/>
      <c r="S67" s="9">
        <v>149</v>
      </c>
      <c r="T67" s="46"/>
      <c r="U67" s="41">
        <f t="shared" si="4"/>
        <v>7</v>
      </c>
    </row>
    <row r="68" spans="1:24" x14ac:dyDescent="0.35">
      <c r="A68" s="162" t="s">
        <v>218</v>
      </c>
      <c r="B68" s="275"/>
      <c r="C68" s="275"/>
      <c r="D68" s="162" t="s">
        <v>106</v>
      </c>
      <c r="E68" s="13">
        <v>374</v>
      </c>
      <c r="F68" s="46"/>
      <c r="G68" s="13">
        <v>374</v>
      </c>
      <c r="H68" s="13"/>
      <c r="I68" s="13"/>
      <c r="J68" s="13"/>
      <c r="K68" s="13"/>
      <c r="L68" s="13"/>
      <c r="M68" s="13"/>
      <c r="N68" s="13"/>
      <c r="O68" s="13">
        <v>374</v>
      </c>
      <c r="P68" s="13"/>
      <c r="Q68" s="19"/>
      <c r="R68" s="177"/>
      <c r="S68" s="9">
        <v>149</v>
      </c>
      <c r="T68" s="46"/>
      <c r="U68" s="41">
        <f t="shared" si="4"/>
        <v>374</v>
      </c>
    </row>
    <row r="69" spans="1:24" x14ac:dyDescent="0.35">
      <c r="A69" s="2" t="s">
        <v>166</v>
      </c>
      <c r="B69" s="2" t="s">
        <v>14</v>
      </c>
      <c r="C69" s="2" t="s">
        <v>73</v>
      </c>
      <c r="D69" s="2" t="s">
        <v>219</v>
      </c>
      <c r="E69" s="13">
        <v>20</v>
      </c>
      <c r="F69" s="46"/>
      <c r="G69" s="13">
        <v>20</v>
      </c>
      <c r="H69" s="13">
        <v>5</v>
      </c>
      <c r="I69" s="13">
        <v>15</v>
      </c>
      <c r="J69" s="13"/>
      <c r="K69" s="13"/>
      <c r="L69" s="13"/>
      <c r="M69" s="13"/>
      <c r="N69" s="13"/>
      <c r="O69" s="13" t="s">
        <v>161</v>
      </c>
      <c r="P69" s="13"/>
      <c r="Q69" s="19"/>
      <c r="R69" s="178" t="s">
        <v>62</v>
      </c>
      <c r="S69" s="9">
        <v>149</v>
      </c>
      <c r="T69" s="52"/>
      <c r="U69" s="41">
        <f t="shared" si="4"/>
        <v>20</v>
      </c>
    </row>
    <row r="70" spans="1:24" s="84" customFormat="1" x14ac:dyDescent="0.35">
      <c r="A70" s="364" t="s">
        <v>524</v>
      </c>
      <c r="B70" s="363"/>
      <c r="C70" s="363"/>
      <c r="D70" s="363"/>
      <c r="E70" s="17">
        <f>SUM(E4:E69)</f>
        <v>1113</v>
      </c>
      <c r="F70" s="25"/>
      <c r="G70" s="17">
        <f>SUM(G4:G69)</f>
        <v>1113</v>
      </c>
      <c r="H70" s="17">
        <f t="shared" ref="H70:P70" si="5">SUM(H4:H69)</f>
        <v>310</v>
      </c>
      <c r="I70" s="17">
        <f t="shared" si="5"/>
        <v>414</v>
      </c>
      <c r="J70" s="17">
        <f t="shared" si="5"/>
        <v>0</v>
      </c>
      <c r="K70" s="17">
        <f t="shared" si="5"/>
        <v>0</v>
      </c>
      <c r="L70" s="17">
        <f t="shared" si="5"/>
        <v>15</v>
      </c>
      <c r="M70" s="17">
        <f t="shared" si="5"/>
        <v>0</v>
      </c>
      <c r="N70" s="17">
        <f t="shared" si="5"/>
        <v>0</v>
      </c>
      <c r="O70" s="17">
        <f t="shared" si="5"/>
        <v>374</v>
      </c>
      <c r="P70" s="17">
        <f t="shared" si="5"/>
        <v>0</v>
      </c>
      <c r="Q70" s="26"/>
      <c r="R70" s="180"/>
      <c r="S70" s="98">
        <f>SUM(H70:P70)</f>
        <v>1113</v>
      </c>
      <c r="T70" s="53"/>
      <c r="U70" s="94">
        <f t="shared" si="4"/>
        <v>1113</v>
      </c>
      <c r="X70" s="82"/>
    </row>
    <row r="71" spans="1:24" s="136" customFormat="1" ht="29.25" customHeight="1" x14ac:dyDescent="0.3">
      <c r="A71" s="47" t="s">
        <v>0</v>
      </c>
      <c r="B71" s="47" t="s">
        <v>15</v>
      </c>
      <c r="C71" s="47" t="s">
        <v>18</v>
      </c>
      <c r="D71" s="47" t="s">
        <v>17</v>
      </c>
      <c r="E71" s="48" t="s">
        <v>161</v>
      </c>
      <c r="F71" s="31"/>
      <c r="G71" s="48" t="s">
        <v>16</v>
      </c>
      <c r="H71" s="145" t="s">
        <v>7</v>
      </c>
      <c r="I71" s="48" t="s">
        <v>1</v>
      </c>
      <c r="J71" s="48" t="s">
        <v>58</v>
      </c>
      <c r="K71" s="48" t="s">
        <v>9</v>
      </c>
      <c r="L71" s="48" t="s">
        <v>5</v>
      </c>
      <c r="M71" s="48" t="s">
        <v>6</v>
      </c>
      <c r="N71" s="48" t="s">
        <v>2</v>
      </c>
      <c r="O71" s="48" t="s">
        <v>12</v>
      </c>
      <c r="P71" s="48" t="s">
        <v>139</v>
      </c>
      <c r="Q71" s="49" t="s">
        <v>66</v>
      </c>
      <c r="R71" s="173" t="s">
        <v>145</v>
      </c>
      <c r="S71" s="47" t="s">
        <v>4</v>
      </c>
      <c r="T71" s="50"/>
      <c r="U71" s="47" t="s">
        <v>136</v>
      </c>
      <c r="X71" s="137"/>
    </row>
    <row r="72" spans="1:24" s="7" customFormat="1" x14ac:dyDescent="0.35">
      <c r="A72" s="95" t="s">
        <v>253</v>
      </c>
      <c r="B72" s="95" t="s">
        <v>29</v>
      </c>
      <c r="C72" s="95" t="s">
        <v>163</v>
      </c>
      <c r="D72" s="95" t="s">
        <v>164</v>
      </c>
      <c r="E72" s="138">
        <v>5</v>
      </c>
      <c r="F72" s="161"/>
      <c r="G72" s="138">
        <v>5</v>
      </c>
      <c r="H72" s="138">
        <v>5</v>
      </c>
      <c r="I72" s="160"/>
      <c r="J72" s="160"/>
      <c r="K72" s="160"/>
      <c r="L72" s="160"/>
      <c r="M72" s="160"/>
      <c r="N72" s="160"/>
      <c r="O72" s="160"/>
      <c r="P72" s="160"/>
      <c r="Q72" s="174">
        <v>1</v>
      </c>
      <c r="R72" s="158"/>
      <c r="S72" s="9">
        <v>150</v>
      </c>
      <c r="T72" s="89"/>
      <c r="U72" s="41">
        <f t="shared" ref="U72:U79" si="6">SUM(H72:P72)</f>
        <v>5</v>
      </c>
      <c r="X72" s="55"/>
    </row>
    <row r="73" spans="1:24" s="134" customFormat="1" x14ac:dyDescent="0.35">
      <c r="A73" s="40" t="s">
        <v>254</v>
      </c>
      <c r="B73" s="40" t="s">
        <v>24</v>
      </c>
      <c r="C73" s="40" t="s">
        <v>165</v>
      </c>
      <c r="D73" s="40" t="s">
        <v>109</v>
      </c>
      <c r="E73" s="14">
        <v>5</v>
      </c>
      <c r="F73" s="46"/>
      <c r="G73" s="14">
        <v>5</v>
      </c>
      <c r="H73" s="147">
        <v>5</v>
      </c>
      <c r="I73" s="14"/>
      <c r="J73" s="41"/>
      <c r="K73" s="41"/>
      <c r="L73" s="41"/>
      <c r="M73" s="41"/>
      <c r="N73" s="41"/>
      <c r="O73" s="41"/>
      <c r="P73" s="41"/>
      <c r="Q73" s="18">
        <v>1</v>
      </c>
      <c r="R73" s="179"/>
      <c r="S73" s="9">
        <v>150</v>
      </c>
      <c r="T73" s="51"/>
      <c r="U73" s="41">
        <f t="shared" si="6"/>
        <v>5</v>
      </c>
      <c r="X73" s="135"/>
    </row>
    <row r="74" spans="1:24" s="78" customFormat="1" x14ac:dyDescent="0.35">
      <c r="A74" s="232" t="s">
        <v>254</v>
      </c>
      <c r="B74" s="232" t="s">
        <v>489</v>
      </c>
      <c r="C74" s="232" t="s">
        <v>37</v>
      </c>
      <c r="D74" s="232" t="s">
        <v>255</v>
      </c>
      <c r="E74" s="16">
        <v>5</v>
      </c>
      <c r="F74" s="33"/>
      <c r="G74" s="16">
        <v>5</v>
      </c>
      <c r="H74" s="16">
        <v>5</v>
      </c>
      <c r="I74" s="16"/>
      <c r="J74" s="16"/>
      <c r="K74" s="16"/>
      <c r="L74" s="16"/>
      <c r="M74" s="16"/>
      <c r="N74" s="16"/>
      <c r="O74" s="16"/>
      <c r="P74" s="16"/>
      <c r="Q74" s="20"/>
      <c r="R74" s="214" t="s">
        <v>132</v>
      </c>
      <c r="S74" s="233">
        <v>150</v>
      </c>
      <c r="T74" s="258"/>
      <c r="U74" s="154">
        <f t="shared" si="6"/>
        <v>5</v>
      </c>
      <c r="X74" s="321"/>
    </row>
    <row r="75" spans="1:24" x14ac:dyDescent="0.35">
      <c r="A75" s="90" t="s">
        <v>256</v>
      </c>
      <c r="B75" s="2" t="s">
        <v>14</v>
      </c>
      <c r="C75" s="2" t="s">
        <v>37</v>
      </c>
      <c r="D75" s="2" t="s">
        <v>38</v>
      </c>
      <c r="E75" s="13">
        <v>5</v>
      </c>
      <c r="F75" s="89"/>
      <c r="G75" s="13">
        <v>5</v>
      </c>
      <c r="H75" s="13">
        <v>5</v>
      </c>
      <c r="I75" s="13"/>
      <c r="J75" s="13"/>
      <c r="K75" s="13"/>
      <c r="L75" s="13"/>
      <c r="M75" s="13"/>
      <c r="N75" s="13"/>
      <c r="O75" s="13"/>
      <c r="P75" s="13"/>
      <c r="Q75" s="19"/>
      <c r="R75" s="40" t="s">
        <v>62</v>
      </c>
      <c r="S75" s="9">
        <v>150</v>
      </c>
      <c r="T75" s="89"/>
      <c r="U75" s="41">
        <f t="shared" si="6"/>
        <v>5</v>
      </c>
    </row>
    <row r="76" spans="1:24" x14ac:dyDescent="0.35">
      <c r="A76" s="90" t="s">
        <v>256</v>
      </c>
      <c r="B76" s="2" t="s">
        <v>29</v>
      </c>
      <c r="C76" s="2" t="s">
        <v>35</v>
      </c>
      <c r="D76" s="2" t="s">
        <v>36</v>
      </c>
      <c r="E76" s="13">
        <v>5</v>
      </c>
      <c r="F76" s="89"/>
      <c r="G76" s="13">
        <v>5</v>
      </c>
      <c r="H76" s="13">
        <v>5</v>
      </c>
      <c r="I76" s="13"/>
      <c r="J76" s="13"/>
      <c r="K76" s="13"/>
      <c r="L76" s="13"/>
      <c r="M76" s="13"/>
      <c r="N76" s="13"/>
      <c r="O76" s="13"/>
      <c r="P76" s="13"/>
      <c r="Q76" s="19"/>
      <c r="R76" s="15" t="s">
        <v>62</v>
      </c>
      <c r="S76" s="9">
        <v>150</v>
      </c>
      <c r="T76" s="89"/>
      <c r="U76" s="41">
        <f t="shared" si="6"/>
        <v>5</v>
      </c>
    </row>
    <row r="77" spans="1:24" x14ac:dyDescent="0.35">
      <c r="A77" s="90" t="s">
        <v>256</v>
      </c>
      <c r="B77" s="2" t="s">
        <v>24</v>
      </c>
      <c r="C77" s="2" t="s">
        <v>33</v>
      </c>
      <c r="D77" s="2" t="s">
        <v>34</v>
      </c>
      <c r="E77" s="13">
        <v>5</v>
      </c>
      <c r="F77" s="89"/>
      <c r="G77" s="13">
        <v>5</v>
      </c>
      <c r="H77" s="13">
        <v>5</v>
      </c>
      <c r="I77" s="13"/>
      <c r="J77" s="13"/>
      <c r="K77" s="13"/>
      <c r="L77" s="13"/>
      <c r="M77" s="13"/>
      <c r="N77" s="13"/>
      <c r="O77" s="13"/>
      <c r="P77" s="13"/>
      <c r="Q77" s="19"/>
      <c r="R77" s="15" t="s">
        <v>62</v>
      </c>
      <c r="S77" s="9">
        <v>150</v>
      </c>
      <c r="T77" s="89"/>
      <c r="U77" s="41">
        <f t="shared" si="6"/>
        <v>5</v>
      </c>
    </row>
    <row r="78" spans="1:24" x14ac:dyDescent="0.35">
      <c r="A78" s="90" t="s">
        <v>256</v>
      </c>
      <c r="B78" s="96" t="s">
        <v>14</v>
      </c>
      <c r="C78" s="96" t="s">
        <v>160</v>
      </c>
      <c r="D78" s="96" t="s">
        <v>39</v>
      </c>
      <c r="E78" s="13">
        <v>5</v>
      </c>
      <c r="F78" s="89"/>
      <c r="G78" s="13">
        <v>5</v>
      </c>
      <c r="H78" s="13">
        <v>5</v>
      </c>
      <c r="I78" s="13"/>
      <c r="J78" s="13"/>
      <c r="K78" s="13"/>
      <c r="L78" s="13"/>
      <c r="M78" s="13"/>
      <c r="N78" s="13"/>
      <c r="O78" s="13"/>
      <c r="P78" s="13"/>
      <c r="Q78" s="19"/>
      <c r="R78" s="15" t="s">
        <v>62</v>
      </c>
      <c r="S78" s="9">
        <v>150</v>
      </c>
      <c r="T78" s="89"/>
      <c r="U78" s="41">
        <f t="shared" si="6"/>
        <v>5</v>
      </c>
    </row>
    <row r="79" spans="1:24" x14ac:dyDescent="0.35">
      <c r="A79" s="2" t="s">
        <v>258</v>
      </c>
      <c r="B79" s="96" t="s">
        <v>24</v>
      </c>
      <c r="C79" s="96" t="s">
        <v>187</v>
      </c>
      <c r="D79" s="96" t="s">
        <v>188</v>
      </c>
      <c r="E79" s="97">
        <v>10</v>
      </c>
      <c r="F79" s="24"/>
      <c r="G79" s="13">
        <v>10</v>
      </c>
      <c r="H79" s="13">
        <v>5</v>
      </c>
      <c r="I79" s="13">
        <v>5</v>
      </c>
      <c r="J79" s="13"/>
      <c r="K79" s="13"/>
      <c r="L79" s="13"/>
      <c r="M79" s="13"/>
      <c r="N79" s="13"/>
      <c r="O79" s="13"/>
      <c r="P79" s="13"/>
      <c r="Q79" s="19"/>
      <c r="R79" s="182" t="s">
        <v>132</v>
      </c>
      <c r="S79" s="9">
        <v>150</v>
      </c>
      <c r="T79" s="52"/>
      <c r="U79" s="41">
        <f t="shared" si="6"/>
        <v>10</v>
      </c>
    </row>
    <row r="80" spans="1:24" x14ac:dyDescent="0.35">
      <c r="A80" s="2" t="s">
        <v>260</v>
      </c>
      <c r="B80" s="96" t="s">
        <v>29</v>
      </c>
      <c r="C80" s="96" t="s">
        <v>156</v>
      </c>
      <c r="D80" s="96" t="s">
        <v>259</v>
      </c>
      <c r="E80" s="97">
        <v>10</v>
      </c>
      <c r="F80" s="24"/>
      <c r="G80" s="13">
        <v>10</v>
      </c>
      <c r="H80" s="13">
        <v>5</v>
      </c>
      <c r="I80" s="13">
        <v>5</v>
      </c>
      <c r="J80" s="13"/>
      <c r="K80" s="13"/>
      <c r="L80" s="13"/>
      <c r="M80" s="13"/>
      <c r="N80" s="13"/>
      <c r="O80" s="13"/>
      <c r="P80" s="13"/>
      <c r="Q80" s="19"/>
      <c r="R80" s="182" t="s">
        <v>132</v>
      </c>
      <c r="S80" s="9">
        <v>150</v>
      </c>
      <c r="T80" s="52"/>
      <c r="U80" s="41">
        <f>SUM(H80:P80)</f>
        <v>10</v>
      </c>
    </row>
    <row r="81" spans="1:24" x14ac:dyDescent="0.35">
      <c r="A81" s="2" t="s">
        <v>260</v>
      </c>
      <c r="B81" s="96" t="s">
        <v>29</v>
      </c>
      <c r="C81" s="96" t="s">
        <v>261</v>
      </c>
      <c r="D81" s="96" t="s">
        <v>54</v>
      </c>
      <c r="E81" s="97">
        <v>10</v>
      </c>
      <c r="F81" s="24"/>
      <c r="G81" s="13">
        <v>10</v>
      </c>
      <c r="H81" s="13">
        <v>5</v>
      </c>
      <c r="I81" s="13">
        <v>5</v>
      </c>
      <c r="J81" s="13"/>
      <c r="K81" s="13"/>
      <c r="L81" s="13"/>
      <c r="M81" s="13"/>
      <c r="N81" s="13"/>
      <c r="O81" s="13"/>
      <c r="P81" s="13"/>
      <c r="Q81" s="19"/>
      <c r="R81" s="182" t="s">
        <v>62</v>
      </c>
      <c r="S81" s="9">
        <v>150</v>
      </c>
      <c r="T81" s="52"/>
      <c r="U81" s="41">
        <f>SUM(H81:P81)</f>
        <v>10</v>
      </c>
    </row>
    <row r="82" spans="1:24" x14ac:dyDescent="0.35">
      <c r="A82" s="2" t="s">
        <v>260</v>
      </c>
      <c r="B82" s="2" t="s">
        <v>29</v>
      </c>
      <c r="C82" s="2" t="s">
        <v>110</v>
      </c>
      <c r="D82" s="2" t="s">
        <v>122</v>
      </c>
      <c r="E82" s="13">
        <v>10</v>
      </c>
      <c r="F82" s="24"/>
      <c r="G82" s="13">
        <v>10</v>
      </c>
      <c r="H82" s="13"/>
      <c r="I82" s="13"/>
      <c r="J82" s="13"/>
      <c r="K82" s="13"/>
      <c r="L82" s="13">
        <v>10</v>
      </c>
      <c r="M82" s="13"/>
      <c r="N82" s="13"/>
      <c r="O82" s="13"/>
      <c r="P82" s="13"/>
      <c r="Q82" s="19"/>
      <c r="R82" s="178" t="s">
        <v>62</v>
      </c>
      <c r="S82" s="9">
        <v>150</v>
      </c>
      <c r="T82" s="52"/>
      <c r="U82" s="41">
        <f>SUM(H82:P82)</f>
        <v>10</v>
      </c>
    </row>
    <row r="83" spans="1:24" x14ac:dyDescent="0.35">
      <c r="A83" s="2" t="s">
        <v>262</v>
      </c>
      <c r="B83" s="90" t="s">
        <v>24</v>
      </c>
      <c r="C83" s="2" t="s">
        <v>263</v>
      </c>
      <c r="D83" s="90" t="s">
        <v>264</v>
      </c>
      <c r="E83" s="13">
        <v>50</v>
      </c>
      <c r="F83" s="44"/>
      <c r="G83" s="13">
        <v>50</v>
      </c>
      <c r="H83" s="13">
        <v>5</v>
      </c>
      <c r="I83" s="13">
        <v>45</v>
      </c>
      <c r="J83" s="13"/>
      <c r="K83" s="13"/>
      <c r="L83" s="13"/>
      <c r="M83" s="13"/>
      <c r="N83" s="13"/>
      <c r="O83" s="13"/>
      <c r="P83" s="13"/>
      <c r="Q83" s="19"/>
      <c r="R83" s="177" t="s">
        <v>132</v>
      </c>
      <c r="S83" s="88">
        <v>150</v>
      </c>
      <c r="T83" s="89"/>
      <c r="U83" s="41">
        <f>SUM(H83:P83)</f>
        <v>50</v>
      </c>
    </row>
    <row r="84" spans="1:24" x14ac:dyDescent="0.35">
      <c r="A84" s="96" t="s">
        <v>265</v>
      </c>
      <c r="B84" s="90" t="s">
        <v>29</v>
      </c>
      <c r="C84" s="96" t="s">
        <v>266</v>
      </c>
      <c r="D84" s="90" t="s">
        <v>31</v>
      </c>
      <c r="E84" s="13">
        <v>5</v>
      </c>
      <c r="F84" s="44"/>
      <c r="G84" s="13">
        <v>5</v>
      </c>
      <c r="H84" s="13">
        <v>5</v>
      </c>
      <c r="I84" s="13"/>
      <c r="J84" s="13"/>
      <c r="K84" s="13"/>
      <c r="L84" s="13"/>
      <c r="M84" s="13"/>
      <c r="N84" s="13"/>
      <c r="O84" s="13"/>
      <c r="P84" s="13"/>
      <c r="Q84" s="19"/>
      <c r="R84" s="177" t="s">
        <v>62</v>
      </c>
      <c r="S84" s="88">
        <v>150</v>
      </c>
      <c r="T84" s="89"/>
      <c r="U84" s="41">
        <f t="shared" ref="U84:U90" si="7">SUM(H84:P84)</f>
        <v>5</v>
      </c>
    </row>
    <row r="85" spans="1:24" x14ac:dyDescent="0.35">
      <c r="A85" s="96" t="s">
        <v>265</v>
      </c>
      <c r="B85" s="96" t="s">
        <v>29</v>
      </c>
      <c r="C85" s="96" t="s">
        <v>110</v>
      </c>
      <c r="D85" s="96" t="s">
        <v>42</v>
      </c>
      <c r="E85" s="13">
        <v>10</v>
      </c>
      <c r="F85" s="89"/>
      <c r="G85" s="13">
        <v>10</v>
      </c>
      <c r="H85" s="13">
        <v>5</v>
      </c>
      <c r="I85" s="13">
        <v>5</v>
      </c>
      <c r="J85" s="13"/>
      <c r="K85" s="13"/>
      <c r="L85" s="13"/>
      <c r="M85" s="13"/>
      <c r="N85" s="13"/>
      <c r="O85" s="13"/>
      <c r="P85" s="13"/>
      <c r="Q85" s="19"/>
      <c r="R85" s="177" t="s">
        <v>62</v>
      </c>
      <c r="S85" s="9">
        <v>150</v>
      </c>
      <c r="T85" s="89"/>
      <c r="U85" s="41">
        <f t="shared" si="7"/>
        <v>10</v>
      </c>
    </row>
    <row r="86" spans="1:24" x14ac:dyDescent="0.35">
      <c r="A86" s="96" t="s">
        <v>265</v>
      </c>
      <c r="B86" s="96" t="s">
        <v>29</v>
      </c>
      <c r="C86" s="96" t="s">
        <v>179</v>
      </c>
      <c r="D86" s="96" t="s">
        <v>180</v>
      </c>
      <c r="E86" s="13">
        <v>10</v>
      </c>
      <c r="F86" s="89"/>
      <c r="G86" s="13">
        <v>10</v>
      </c>
      <c r="H86" s="13">
        <v>5</v>
      </c>
      <c r="I86" s="13">
        <v>5</v>
      </c>
      <c r="J86" s="13"/>
      <c r="K86" s="13"/>
      <c r="L86" s="13"/>
      <c r="M86" s="13"/>
      <c r="N86" s="13"/>
      <c r="O86" s="13"/>
      <c r="P86" s="13"/>
      <c r="Q86" s="19"/>
      <c r="R86" s="177" t="s">
        <v>175</v>
      </c>
      <c r="S86" s="9">
        <v>150</v>
      </c>
      <c r="T86" s="89"/>
      <c r="U86" s="41">
        <f t="shared" si="7"/>
        <v>10</v>
      </c>
    </row>
    <row r="87" spans="1:24" s="78" customFormat="1" x14ac:dyDescent="0.35">
      <c r="A87" s="238" t="s">
        <v>265</v>
      </c>
      <c r="B87" s="238" t="s">
        <v>14</v>
      </c>
      <c r="C87" s="238" t="s">
        <v>267</v>
      </c>
      <c r="D87" s="238" t="s">
        <v>268</v>
      </c>
      <c r="E87" s="16">
        <v>10</v>
      </c>
      <c r="F87" s="236"/>
      <c r="G87" s="16">
        <v>10</v>
      </c>
      <c r="H87" s="16">
        <v>5</v>
      </c>
      <c r="I87" s="16">
        <v>5</v>
      </c>
      <c r="J87" s="16"/>
      <c r="K87" s="16"/>
      <c r="L87" s="16"/>
      <c r="M87" s="16"/>
      <c r="N87" s="16"/>
      <c r="O87" s="16"/>
      <c r="P87" s="16"/>
      <c r="Q87" s="20"/>
      <c r="R87" s="235" t="s">
        <v>175</v>
      </c>
      <c r="S87" s="233">
        <v>150</v>
      </c>
      <c r="T87" s="236"/>
      <c r="U87" s="154">
        <f t="shared" si="7"/>
        <v>10</v>
      </c>
      <c r="X87" s="321"/>
    </row>
    <row r="88" spans="1:24" x14ac:dyDescent="0.35">
      <c r="A88" s="96" t="s">
        <v>265</v>
      </c>
      <c r="B88" s="96" t="s">
        <v>14</v>
      </c>
      <c r="C88" s="96" t="s">
        <v>269</v>
      </c>
      <c r="D88" s="96" t="s">
        <v>44</v>
      </c>
      <c r="E88" s="13">
        <v>5</v>
      </c>
      <c r="F88" s="89"/>
      <c r="G88" s="13">
        <v>5</v>
      </c>
      <c r="H88" s="13">
        <v>5</v>
      </c>
      <c r="I88" s="13"/>
      <c r="J88" s="13"/>
      <c r="K88" s="13"/>
      <c r="L88" s="13"/>
      <c r="M88" s="13"/>
      <c r="N88" s="13"/>
      <c r="O88" s="13"/>
      <c r="P88" s="13"/>
      <c r="Q88" s="19"/>
      <c r="R88" s="177" t="s">
        <v>175</v>
      </c>
      <c r="S88" s="9">
        <v>150</v>
      </c>
      <c r="T88" s="89"/>
      <c r="U88" s="41">
        <f t="shared" si="7"/>
        <v>5</v>
      </c>
    </row>
    <row r="89" spans="1:24" s="78" customFormat="1" x14ac:dyDescent="0.35">
      <c r="A89" s="238" t="s">
        <v>270</v>
      </c>
      <c r="B89" s="238" t="s">
        <v>29</v>
      </c>
      <c r="C89" s="238" t="s">
        <v>45</v>
      </c>
      <c r="D89" s="238" t="s">
        <v>271</v>
      </c>
      <c r="E89" s="16">
        <v>20</v>
      </c>
      <c r="F89" s="236"/>
      <c r="G89" s="16">
        <v>20</v>
      </c>
      <c r="H89" s="16">
        <v>5</v>
      </c>
      <c r="I89" s="16">
        <v>15</v>
      </c>
      <c r="J89" s="16"/>
      <c r="K89" s="16"/>
      <c r="L89" s="16"/>
      <c r="M89" s="16"/>
      <c r="N89" s="16"/>
      <c r="O89" s="16"/>
      <c r="P89" s="16"/>
      <c r="Q89" s="20"/>
      <c r="R89" s="235" t="s">
        <v>132</v>
      </c>
      <c r="S89" s="233">
        <v>150</v>
      </c>
      <c r="T89" s="236"/>
      <c r="U89" s="154">
        <f t="shared" si="7"/>
        <v>20</v>
      </c>
      <c r="X89" s="321"/>
    </row>
    <row r="90" spans="1:24" x14ac:dyDescent="0.35">
      <c r="A90" s="96" t="s">
        <v>218</v>
      </c>
      <c r="B90" s="96" t="s">
        <v>29</v>
      </c>
      <c r="C90" s="96" t="s">
        <v>43</v>
      </c>
      <c r="D90" s="96" t="s">
        <v>69</v>
      </c>
      <c r="E90" s="13">
        <v>10</v>
      </c>
      <c r="F90" s="89"/>
      <c r="G90" s="13">
        <v>10</v>
      </c>
      <c r="H90" s="13"/>
      <c r="I90" s="13">
        <v>10</v>
      </c>
      <c r="J90" s="13"/>
      <c r="K90" s="13"/>
      <c r="L90" s="13"/>
      <c r="M90" s="13"/>
      <c r="N90" s="13"/>
      <c r="O90" s="13"/>
      <c r="P90" s="13"/>
      <c r="Q90" s="19"/>
      <c r="R90" s="177" t="s">
        <v>62</v>
      </c>
      <c r="S90" s="9">
        <v>151</v>
      </c>
      <c r="T90" s="89"/>
      <c r="U90" s="41">
        <f t="shared" si="7"/>
        <v>10</v>
      </c>
    </row>
    <row r="91" spans="1:24" s="84" customFormat="1" x14ac:dyDescent="0.35">
      <c r="A91" s="220" t="s">
        <v>273</v>
      </c>
      <c r="B91" s="220"/>
      <c r="C91" s="220"/>
      <c r="D91" s="220"/>
      <c r="E91" s="17">
        <f>SUM(E72:E90)</f>
        <v>195</v>
      </c>
      <c r="F91" s="157"/>
      <c r="G91" s="17">
        <f t="shared" ref="G91:O91" si="8">SUM(G72:G90)</f>
        <v>195</v>
      </c>
      <c r="H91" s="17">
        <f t="shared" si="8"/>
        <v>85</v>
      </c>
      <c r="I91" s="17">
        <f t="shared" si="8"/>
        <v>100</v>
      </c>
      <c r="J91" s="17">
        <f t="shared" si="8"/>
        <v>0</v>
      </c>
      <c r="K91" s="17">
        <f t="shared" si="8"/>
        <v>0</v>
      </c>
      <c r="L91" s="17">
        <f t="shared" si="8"/>
        <v>10</v>
      </c>
      <c r="M91" s="17">
        <f t="shared" si="8"/>
        <v>0</v>
      </c>
      <c r="N91" s="17">
        <f t="shared" si="8"/>
        <v>0</v>
      </c>
      <c r="O91" s="17">
        <f t="shared" si="8"/>
        <v>0</v>
      </c>
      <c r="P91" s="17">
        <f>SUM(P72:P90)</f>
        <v>0</v>
      </c>
      <c r="Q91" s="26"/>
      <c r="R91" s="219"/>
      <c r="S91" s="98">
        <f>SUM(H91:P91)</f>
        <v>195</v>
      </c>
      <c r="T91" s="157"/>
      <c r="U91" s="98">
        <f>SUM(U72:U90)</f>
        <v>195</v>
      </c>
      <c r="X91" s="82"/>
    </row>
    <row r="92" spans="1:24" s="136" customFormat="1" ht="29.25" customHeight="1" x14ac:dyDescent="0.3">
      <c r="A92" s="47" t="s">
        <v>0</v>
      </c>
      <c r="B92" s="47" t="s">
        <v>15</v>
      </c>
      <c r="C92" s="47" t="s">
        <v>18</v>
      </c>
      <c r="D92" s="47" t="s">
        <v>17</v>
      </c>
      <c r="E92" s="48" t="s">
        <v>161</v>
      </c>
      <c r="F92" s="31"/>
      <c r="G92" s="48" t="s">
        <v>16</v>
      </c>
      <c r="H92" s="145" t="s">
        <v>7</v>
      </c>
      <c r="I92" s="48" t="s">
        <v>1</v>
      </c>
      <c r="J92" s="48" t="s">
        <v>58</v>
      </c>
      <c r="K92" s="48" t="s">
        <v>9</v>
      </c>
      <c r="L92" s="48" t="s">
        <v>5</v>
      </c>
      <c r="M92" s="48" t="s">
        <v>6</v>
      </c>
      <c r="N92" s="48" t="s">
        <v>2</v>
      </c>
      <c r="O92" s="48" t="s">
        <v>12</v>
      </c>
      <c r="P92" s="48" t="s">
        <v>139</v>
      </c>
      <c r="Q92" s="49" t="s">
        <v>66</v>
      </c>
      <c r="R92" s="173" t="s">
        <v>145</v>
      </c>
      <c r="S92" s="47" t="s">
        <v>4</v>
      </c>
      <c r="T92" s="50"/>
      <c r="U92" s="47" t="s">
        <v>136</v>
      </c>
      <c r="X92" s="137"/>
    </row>
    <row r="93" spans="1:24" s="221" customFormat="1" x14ac:dyDescent="0.35">
      <c r="A93" s="162" t="s">
        <v>275</v>
      </c>
      <c r="B93" s="162" t="s">
        <v>29</v>
      </c>
      <c r="C93" s="162" t="s">
        <v>113</v>
      </c>
      <c r="D93" s="162" t="s">
        <v>276</v>
      </c>
      <c r="E93" s="100">
        <v>5</v>
      </c>
      <c r="F93" s="89"/>
      <c r="G93" s="100">
        <v>5</v>
      </c>
      <c r="H93" s="100">
        <v>5</v>
      </c>
      <c r="I93" s="100"/>
      <c r="J93" s="100"/>
      <c r="K93" s="100"/>
      <c r="L93" s="100"/>
      <c r="M93" s="100"/>
      <c r="N93" s="100"/>
      <c r="O93" s="100"/>
      <c r="P93" s="100"/>
      <c r="Q93" s="102"/>
      <c r="R93" s="177" t="s">
        <v>132</v>
      </c>
      <c r="S93" s="103">
        <v>152</v>
      </c>
      <c r="T93" s="89"/>
      <c r="U93" s="41">
        <f t="shared" ref="U93:U107" si="9">SUM(H93:P93)</f>
        <v>5</v>
      </c>
      <c r="X93" s="333"/>
    </row>
    <row r="94" spans="1:24" s="78" customFormat="1" x14ac:dyDescent="0.35">
      <c r="A94" s="238" t="s">
        <v>275</v>
      </c>
      <c r="B94" s="238" t="s">
        <v>29</v>
      </c>
      <c r="C94" s="238" t="s">
        <v>73</v>
      </c>
      <c r="D94" s="238" t="s">
        <v>277</v>
      </c>
      <c r="E94" s="16">
        <v>10</v>
      </c>
      <c r="F94" s="236"/>
      <c r="G94" s="16">
        <v>10</v>
      </c>
      <c r="H94" s="16">
        <v>5</v>
      </c>
      <c r="I94" s="16">
        <v>5</v>
      </c>
      <c r="J94" s="16"/>
      <c r="K94" s="16"/>
      <c r="L94" s="16"/>
      <c r="M94" s="16"/>
      <c r="N94" s="16"/>
      <c r="O94" s="16"/>
      <c r="P94" s="16"/>
      <c r="Q94" s="20"/>
      <c r="R94" s="235" t="s">
        <v>132</v>
      </c>
      <c r="S94" s="233">
        <v>152</v>
      </c>
      <c r="T94" s="236"/>
      <c r="U94" s="154">
        <f t="shared" si="9"/>
        <v>10</v>
      </c>
      <c r="X94" s="321"/>
    </row>
    <row r="95" spans="1:24" s="221" customFormat="1" x14ac:dyDescent="0.35">
      <c r="A95" s="162" t="s">
        <v>278</v>
      </c>
      <c r="B95" s="162" t="s">
        <v>14</v>
      </c>
      <c r="C95" s="162" t="s">
        <v>32</v>
      </c>
      <c r="D95" s="162" t="s">
        <v>38</v>
      </c>
      <c r="E95" s="100">
        <v>15</v>
      </c>
      <c r="F95" s="89"/>
      <c r="G95" s="100">
        <v>5</v>
      </c>
      <c r="H95" s="100"/>
      <c r="I95" s="100">
        <v>5</v>
      </c>
      <c r="J95" s="100"/>
      <c r="K95" s="100"/>
      <c r="L95" s="100"/>
      <c r="M95" s="100"/>
      <c r="N95" s="100"/>
      <c r="O95" s="100"/>
      <c r="P95" s="100"/>
      <c r="Q95" s="102"/>
      <c r="R95" s="177" t="s">
        <v>257</v>
      </c>
      <c r="S95" s="103">
        <v>152</v>
      </c>
      <c r="T95" s="89"/>
      <c r="U95" s="41">
        <f t="shared" si="9"/>
        <v>5</v>
      </c>
      <c r="X95" s="333"/>
    </row>
    <row r="96" spans="1:24" s="221" customFormat="1" x14ac:dyDescent="0.35">
      <c r="A96" s="162" t="s">
        <v>278</v>
      </c>
      <c r="B96" s="162" t="s">
        <v>29</v>
      </c>
      <c r="C96" s="162" t="s">
        <v>279</v>
      </c>
      <c r="D96" s="162" t="s">
        <v>28</v>
      </c>
      <c r="E96" s="100"/>
      <c r="F96" s="89"/>
      <c r="G96" s="100">
        <v>10</v>
      </c>
      <c r="H96" s="100"/>
      <c r="I96" s="100"/>
      <c r="J96" s="100"/>
      <c r="K96" s="100"/>
      <c r="L96" s="100">
        <v>10</v>
      </c>
      <c r="M96" s="100"/>
      <c r="N96" s="100"/>
      <c r="O96" s="100"/>
      <c r="P96" s="100"/>
      <c r="Q96" s="102"/>
      <c r="R96" s="177" t="s">
        <v>62</v>
      </c>
      <c r="S96" s="103">
        <v>152</v>
      </c>
      <c r="T96" s="89"/>
      <c r="U96" s="41">
        <f t="shared" si="9"/>
        <v>10</v>
      </c>
      <c r="X96" s="333"/>
    </row>
    <row r="97" spans="1:24" x14ac:dyDescent="0.35">
      <c r="A97" s="2" t="s">
        <v>280</v>
      </c>
      <c r="B97" s="2" t="s">
        <v>14</v>
      </c>
      <c r="C97" s="90" t="s">
        <v>45</v>
      </c>
      <c r="D97" s="90" t="s">
        <v>46</v>
      </c>
      <c r="E97" s="13">
        <v>10</v>
      </c>
      <c r="F97" s="89"/>
      <c r="G97" s="13">
        <v>10</v>
      </c>
      <c r="H97" s="13">
        <v>5</v>
      </c>
      <c r="I97" s="13">
        <v>5</v>
      </c>
      <c r="J97" s="13"/>
      <c r="K97" s="13"/>
      <c r="L97" s="13"/>
      <c r="M97" s="13"/>
      <c r="N97" s="13"/>
      <c r="O97" s="13"/>
      <c r="P97" s="13"/>
      <c r="Q97" s="19">
        <v>1</v>
      </c>
      <c r="R97" s="15"/>
      <c r="S97" s="9">
        <v>152</v>
      </c>
      <c r="T97" s="89"/>
      <c r="U97" s="41">
        <f t="shared" si="9"/>
        <v>10</v>
      </c>
    </row>
    <row r="98" spans="1:24" s="78" customFormat="1" x14ac:dyDescent="0.35">
      <c r="A98" s="238" t="s">
        <v>281</v>
      </c>
      <c r="B98" s="232" t="s">
        <v>29</v>
      </c>
      <c r="C98" s="238" t="s">
        <v>282</v>
      </c>
      <c r="D98" s="238" t="s">
        <v>283</v>
      </c>
      <c r="E98" s="16">
        <v>10</v>
      </c>
      <c r="F98" s="236"/>
      <c r="G98" s="16">
        <v>10</v>
      </c>
      <c r="H98" s="16">
        <v>5</v>
      </c>
      <c r="I98" s="16">
        <v>5</v>
      </c>
      <c r="J98" s="16"/>
      <c r="K98" s="16"/>
      <c r="L98" s="16"/>
      <c r="M98" s="16"/>
      <c r="N98" s="16"/>
      <c r="O98" s="16"/>
      <c r="P98" s="16"/>
      <c r="Q98" s="20">
        <v>1</v>
      </c>
      <c r="R98" s="235"/>
      <c r="S98" s="233">
        <v>152</v>
      </c>
      <c r="T98" s="236"/>
      <c r="U98" s="154">
        <f t="shared" si="9"/>
        <v>10</v>
      </c>
      <c r="X98" s="321"/>
    </row>
    <row r="99" spans="1:24" x14ac:dyDescent="0.35">
      <c r="A99" s="2" t="s">
        <v>284</v>
      </c>
      <c r="B99" s="2" t="s">
        <v>29</v>
      </c>
      <c r="C99" s="2" t="s">
        <v>285</v>
      </c>
      <c r="D99" s="90" t="s">
        <v>112</v>
      </c>
      <c r="E99" s="13">
        <v>10</v>
      </c>
      <c r="F99" s="89"/>
      <c r="G99" s="13">
        <v>10</v>
      </c>
      <c r="H99" s="13">
        <v>5</v>
      </c>
      <c r="I99" s="13">
        <v>5</v>
      </c>
      <c r="J99" s="13"/>
      <c r="K99" s="13"/>
      <c r="L99" s="13"/>
      <c r="M99" s="13"/>
      <c r="N99" s="13"/>
      <c r="O99" s="13"/>
      <c r="P99" s="13"/>
      <c r="Q99" s="19">
        <v>1</v>
      </c>
      <c r="R99" s="178"/>
      <c r="S99" s="9">
        <v>152</v>
      </c>
      <c r="T99" s="89"/>
      <c r="U99" s="41">
        <f t="shared" si="9"/>
        <v>10</v>
      </c>
    </row>
    <row r="100" spans="1:24" x14ac:dyDescent="0.35">
      <c r="A100" s="2" t="s">
        <v>284</v>
      </c>
      <c r="B100" s="90" t="s">
        <v>29</v>
      </c>
      <c r="C100" s="90" t="s">
        <v>285</v>
      </c>
      <c r="D100" s="90" t="s">
        <v>137</v>
      </c>
      <c r="E100" s="13">
        <v>10</v>
      </c>
      <c r="F100" s="89"/>
      <c r="G100" s="13">
        <v>10</v>
      </c>
      <c r="H100" s="13">
        <v>5</v>
      </c>
      <c r="I100" s="13">
        <v>5</v>
      </c>
      <c r="J100" s="13"/>
      <c r="K100" s="13"/>
      <c r="L100" s="13"/>
      <c r="M100" s="13"/>
      <c r="N100" s="13"/>
      <c r="O100" s="13"/>
      <c r="P100" s="13"/>
      <c r="Q100" s="19">
        <v>1</v>
      </c>
      <c r="R100" s="15"/>
      <c r="S100" s="9">
        <v>152</v>
      </c>
      <c r="T100" s="89"/>
      <c r="U100" s="41">
        <f t="shared" si="9"/>
        <v>10</v>
      </c>
    </row>
    <row r="101" spans="1:24" s="78" customFormat="1" x14ac:dyDescent="0.35">
      <c r="A101" s="42" t="s">
        <v>284</v>
      </c>
      <c r="B101" s="90" t="s">
        <v>29</v>
      </c>
      <c r="C101" s="90" t="s">
        <v>85</v>
      </c>
      <c r="D101" s="90" t="s">
        <v>534</v>
      </c>
      <c r="E101" s="16">
        <v>10</v>
      </c>
      <c r="F101" s="236"/>
      <c r="G101" s="16">
        <v>10</v>
      </c>
      <c r="H101" s="16">
        <v>5</v>
      </c>
      <c r="I101" s="16">
        <v>5</v>
      </c>
      <c r="J101" s="16"/>
      <c r="K101" s="16"/>
      <c r="L101" s="16"/>
      <c r="M101" s="16"/>
      <c r="N101" s="16"/>
      <c r="O101" s="16"/>
      <c r="P101" s="16"/>
      <c r="Q101" s="20">
        <v>1</v>
      </c>
      <c r="R101" s="159"/>
      <c r="S101" s="233">
        <v>152</v>
      </c>
      <c r="T101" s="236"/>
      <c r="U101" s="154">
        <f t="shared" si="9"/>
        <v>10</v>
      </c>
      <c r="X101" s="321"/>
    </row>
    <row r="102" spans="1:24" s="78" customFormat="1" x14ac:dyDescent="0.35">
      <c r="A102" s="42" t="s">
        <v>286</v>
      </c>
      <c r="B102" s="90" t="s">
        <v>24</v>
      </c>
      <c r="C102" s="90" t="s">
        <v>78</v>
      </c>
      <c r="D102" s="90" t="s">
        <v>49</v>
      </c>
      <c r="E102" s="16">
        <v>5</v>
      </c>
      <c r="F102" s="236"/>
      <c r="G102" s="16">
        <v>5</v>
      </c>
      <c r="H102" s="16">
        <v>5</v>
      </c>
      <c r="I102" s="16"/>
      <c r="J102" s="16"/>
      <c r="K102" s="16"/>
      <c r="L102" s="16"/>
      <c r="M102" s="16"/>
      <c r="N102" s="16"/>
      <c r="O102" s="16"/>
      <c r="P102" s="16"/>
      <c r="Q102" s="20">
        <v>1</v>
      </c>
      <c r="R102" s="159"/>
      <c r="S102" s="233">
        <v>152</v>
      </c>
      <c r="T102" s="236"/>
      <c r="U102" s="154">
        <f t="shared" si="9"/>
        <v>5</v>
      </c>
      <c r="X102" s="321"/>
    </row>
    <row r="103" spans="1:24" s="78" customFormat="1" x14ac:dyDescent="0.35">
      <c r="A103" s="42" t="s">
        <v>287</v>
      </c>
      <c r="B103" s="90" t="s">
        <v>29</v>
      </c>
      <c r="C103" s="90" t="s">
        <v>288</v>
      </c>
      <c r="D103" s="90" t="s">
        <v>173</v>
      </c>
      <c r="E103" s="16">
        <v>10</v>
      </c>
      <c r="F103" s="236"/>
      <c r="G103" s="16">
        <v>10</v>
      </c>
      <c r="H103" s="16">
        <v>5</v>
      </c>
      <c r="I103" s="16">
        <v>5</v>
      </c>
      <c r="J103" s="16"/>
      <c r="K103" s="16"/>
      <c r="L103" s="16"/>
      <c r="M103" s="16"/>
      <c r="N103" s="16"/>
      <c r="O103" s="16"/>
      <c r="P103" s="16"/>
      <c r="Q103" s="20"/>
      <c r="R103" s="159" t="s">
        <v>132</v>
      </c>
      <c r="S103" s="233">
        <v>152</v>
      </c>
      <c r="T103" s="236"/>
      <c r="U103" s="154">
        <f t="shared" si="9"/>
        <v>10</v>
      </c>
      <c r="X103" s="321"/>
    </row>
    <row r="104" spans="1:24" x14ac:dyDescent="0.35">
      <c r="A104" s="90" t="s">
        <v>289</v>
      </c>
      <c r="B104" s="2" t="s">
        <v>29</v>
      </c>
      <c r="C104" s="90" t="s">
        <v>113</v>
      </c>
      <c r="D104" s="90" t="s">
        <v>535</v>
      </c>
      <c r="E104" s="13">
        <v>10</v>
      </c>
      <c r="F104" s="89"/>
      <c r="G104" s="13">
        <v>10</v>
      </c>
      <c r="H104" s="13">
        <v>5</v>
      </c>
      <c r="I104" s="13">
        <v>5</v>
      </c>
      <c r="J104" s="13"/>
      <c r="K104" s="13"/>
      <c r="L104" s="13"/>
      <c r="M104" s="13"/>
      <c r="N104" s="13"/>
      <c r="O104" s="13"/>
      <c r="P104" s="13"/>
      <c r="Q104" s="19"/>
      <c r="R104" s="177" t="s">
        <v>62</v>
      </c>
      <c r="S104" s="9">
        <v>152</v>
      </c>
      <c r="T104" s="89"/>
      <c r="U104" s="41">
        <f t="shared" si="9"/>
        <v>10</v>
      </c>
    </row>
    <row r="105" spans="1:24" x14ac:dyDescent="0.35">
      <c r="A105" s="90" t="s">
        <v>290</v>
      </c>
      <c r="B105" s="2" t="s">
        <v>29</v>
      </c>
      <c r="C105" s="90" t="s">
        <v>291</v>
      </c>
      <c r="D105" s="90" t="s">
        <v>292</v>
      </c>
      <c r="E105" s="13">
        <v>15</v>
      </c>
      <c r="F105" s="89"/>
      <c r="G105" s="13">
        <v>15</v>
      </c>
      <c r="H105" s="13">
        <v>5</v>
      </c>
      <c r="I105" s="13">
        <v>5</v>
      </c>
      <c r="J105" s="13"/>
      <c r="K105" s="13"/>
      <c r="L105" s="13"/>
      <c r="M105" s="13"/>
      <c r="N105" s="13"/>
      <c r="O105" s="13"/>
      <c r="P105" s="13"/>
      <c r="Q105" s="19"/>
      <c r="R105" s="177" t="s">
        <v>175</v>
      </c>
      <c r="S105" s="9">
        <v>152</v>
      </c>
      <c r="T105" s="89"/>
      <c r="U105" s="41">
        <f t="shared" si="9"/>
        <v>10</v>
      </c>
    </row>
    <row r="106" spans="1:24" x14ac:dyDescent="0.35">
      <c r="A106" s="90" t="s">
        <v>290</v>
      </c>
      <c r="B106" s="2" t="s">
        <v>14</v>
      </c>
      <c r="C106" s="2" t="s">
        <v>293</v>
      </c>
      <c r="D106" s="2" t="s">
        <v>131</v>
      </c>
      <c r="E106" s="13"/>
      <c r="F106" s="89"/>
      <c r="G106" s="13"/>
      <c r="H106" s="13">
        <v>5</v>
      </c>
      <c r="I106" s="13"/>
      <c r="J106" s="13"/>
      <c r="K106" s="13"/>
      <c r="L106" s="13"/>
      <c r="M106" s="13"/>
      <c r="N106" s="13"/>
      <c r="O106" s="13"/>
      <c r="P106" s="13"/>
      <c r="Q106" s="19"/>
      <c r="R106" s="15" t="s">
        <v>175</v>
      </c>
      <c r="S106" s="9">
        <v>152</v>
      </c>
      <c r="T106" s="89"/>
      <c r="U106" s="41">
        <f t="shared" si="9"/>
        <v>5</v>
      </c>
    </row>
    <row r="107" spans="1:24" s="78" customFormat="1" x14ac:dyDescent="0.35">
      <c r="A107" s="90" t="s">
        <v>294</v>
      </c>
      <c r="B107" s="232" t="s">
        <v>29</v>
      </c>
      <c r="C107" s="232" t="s">
        <v>73</v>
      </c>
      <c r="D107" s="90" t="s">
        <v>536</v>
      </c>
      <c r="E107" s="16">
        <v>10</v>
      </c>
      <c r="F107" s="236"/>
      <c r="G107" s="16">
        <v>10</v>
      </c>
      <c r="H107" s="16">
        <v>5</v>
      </c>
      <c r="I107" s="16">
        <v>5</v>
      </c>
      <c r="J107" s="16"/>
      <c r="K107" s="16"/>
      <c r="L107" s="16"/>
      <c r="M107" s="16"/>
      <c r="N107" s="16"/>
      <c r="O107" s="16"/>
      <c r="P107" s="16"/>
      <c r="Q107" s="20"/>
      <c r="R107" s="235" t="s">
        <v>132</v>
      </c>
      <c r="S107" s="233">
        <v>152</v>
      </c>
      <c r="T107" s="236"/>
      <c r="U107" s="154">
        <f t="shared" si="9"/>
        <v>10</v>
      </c>
      <c r="V107" s="78" t="s">
        <v>296</v>
      </c>
      <c r="X107" s="321"/>
    </row>
    <row r="108" spans="1:24" s="84" customFormat="1" x14ac:dyDescent="0.35">
      <c r="A108" s="39" t="s">
        <v>295</v>
      </c>
      <c r="B108" s="39"/>
      <c r="C108" s="39"/>
      <c r="D108" s="39"/>
      <c r="E108" s="17">
        <f>SUM(E93:E107)</f>
        <v>130</v>
      </c>
      <c r="F108" s="157"/>
      <c r="G108" s="17">
        <f t="shared" ref="G108:P108" si="10">SUM(G93:G107)</f>
        <v>130</v>
      </c>
      <c r="H108" s="17">
        <f t="shared" si="10"/>
        <v>65</v>
      </c>
      <c r="I108" s="17">
        <f t="shared" si="10"/>
        <v>55</v>
      </c>
      <c r="J108" s="17">
        <f t="shared" si="10"/>
        <v>0</v>
      </c>
      <c r="K108" s="17">
        <f t="shared" si="10"/>
        <v>0</v>
      </c>
      <c r="L108" s="17">
        <f t="shared" si="10"/>
        <v>10</v>
      </c>
      <c r="M108" s="17">
        <f t="shared" si="10"/>
        <v>0</v>
      </c>
      <c r="N108" s="17">
        <f t="shared" si="10"/>
        <v>0</v>
      </c>
      <c r="O108" s="17">
        <f t="shared" si="10"/>
        <v>0</v>
      </c>
      <c r="P108" s="17">
        <f t="shared" si="10"/>
        <v>0</v>
      </c>
      <c r="Q108" s="26"/>
      <c r="R108" s="219"/>
      <c r="S108" s="98">
        <f>SUM(H108:P108)</f>
        <v>130</v>
      </c>
      <c r="T108" s="157"/>
      <c r="U108" s="98">
        <f>SUM(H108:P108)</f>
        <v>130</v>
      </c>
      <c r="X108" s="82"/>
    </row>
    <row r="109" spans="1:24" s="136" customFormat="1" ht="29.25" customHeight="1" x14ac:dyDescent="0.35">
      <c r="A109" s="47" t="s">
        <v>0</v>
      </c>
      <c r="B109" s="47" t="s">
        <v>15</v>
      </c>
      <c r="C109" s="47" t="s">
        <v>18</v>
      </c>
      <c r="D109" s="47" t="s">
        <v>17</v>
      </c>
      <c r="E109" s="48" t="s">
        <v>161</v>
      </c>
      <c r="F109" s="31"/>
      <c r="G109" s="48" t="s">
        <v>16</v>
      </c>
      <c r="H109" s="145" t="s">
        <v>7</v>
      </c>
      <c r="I109" s="48" t="s">
        <v>1</v>
      </c>
      <c r="J109" s="48" t="s">
        <v>58</v>
      </c>
      <c r="K109" s="48" t="s">
        <v>9</v>
      </c>
      <c r="L109" s="48" t="s">
        <v>5</v>
      </c>
      <c r="M109" s="48" t="s">
        <v>6</v>
      </c>
      <c r="N109" s="48" t="s">
        <v>2</v>
      </c>
      <c r="O109" s="48" t="s">
        <v>12</v>
      </c>
      <c r="P109" s="48" t="s">
        <v>139</v>
      </c>
      <c r="Q109" s="49" t="s">
        <v>66</v>
      </c>
      <c r="R109" s="173" t="s">
        <v>145</v>
      </c>
      <c r="S109" s="47" t="s">
        <v>4</v>
      </c>
      <c r="T109" s="157"/>
      <c r="U109" s="47" t="s">
        <v>136</v>
      </c>
      <c r="X109" s="137"/>
    </row>
    <row r="110" spans="1:24" s="7" customFormat="1" x14ac:dyDescent="0.35">
      <c r="A110" s="95" t="s">
        <v>302</v>
      </c>
      <c r="B110" s="95" t="s">
        <v>29</v>
      </c>
      <c r="C110" s="95" t="s">
        <v>45</v>
      </c>
      <c r="D110" s="95" t="s">
        <v>303</v>
      </c>
      <c r="E110" s="138">
        <v>5</v>
      </c>
      <c r="F110" s="161"/>
      <c r="G110" s="138">
        <v>5</v>
      </c>
      <c r="H110" s="139">
        <v>5</v>
      </c>
      <c r="I110" s="160"/>
      <c r="J110" s="160"/>
      <c r="K110" s="160"/>
      <c r="L110" s="160"/>
      <c r="M110" s="160"/>
      <c r="N110" s="160"/>
      <c r="O110" s="160"/>
      <c r="P110" s="160"/>
      <c r="Q110" s="95"/>
      <c r="R110" s="158" t="s">
        <v>62</v>
      </c>
      <c r="S110" s="174">
        <v>154</v>
      </c>
      <c r="T110" s="157"/>
      <c r="U110" s="41">
        <v>5</v>
      </c>
      <c r="X110" s="55"/>
    </row>
    <row r="111" spans="1:24" s="7" customFormat="1" x14ac:dyDescent="0.35">
      <c r="A111" s="95" t="s">
        <v>302</v>
      </c>
      <c r="B111" s="95" t="s">
        <v>14</v>
      </c>
      <c r="C111" s="95" t="s">
        <v>45</v>
      </c>
      <c r="D111" s="95" t="s">
        <v>46</v>
      </c>
      <c r="E111" s="138">
        <v>5</v>
      </c>
      <c r="F111" s="161"/>
      <c r="G111" s="138">
        <v>5</v>
      </c>
      <c r="H111" s="139">
        <v>5</v>
      </c>
      <c r="I111" s="160"/>
      <c r="J111" s="160"/>
      <c r="K111" s="160"/>
      <c r="L111" s="160"/>
      <c r="M111" s="160"/>
      <c r="N111" s="160"/>
      <c r="O111" s="160"/>
      <c r="P111" s="160"/>
      <c r="Q111" s="95"/>
      <c r="R111" s="158" t="s">
        <v>62</v>
      </c>
      <c r="S111" s="174">
        <v>154</v>
      </c>
      <c r="T111" s="157"/>
      <c r="U111" s="41">
        <f t="shared" ref="U111:U131" si="11">SUM(H111:P111)</f>
        <v>5</v>
      </c>
      <c r="X111" s="55"/>
    </row>
    <row r="112" spans="1:24" s="7" customFormat="1" x14ac:dyDescent="0.35">
      <c r="A112" s="95" t="s">
        <v>302</v>
      </c>
      <c r="B112" s="95" t="s">
        <v>29</v>
      </c>
      <c r="C112" s="95" t="s">
        <v>305</v>
      </c>
      <c r="D112" s="95" t="s">
        <v>140</v>
      </c>
      <c r="E112" s="138">
        <v>100</v>
      </c>
      <c r="F112" s="161"/>
      <c r="G112" s="138">
        <v>100</v>
      </c>
      <c r="H112" s="139">
        <v>5</v>
      </c>
      <c r="I112" s="138">
        <v>95</v>
      </c>
      <c r="J112" s="160"/>
      <c r="K112" s="160"/>
      <c r="L112" s="160"/>
      <c r="M112" s="160"/>
      <c r="N112" s="160"/>
      <c r="O112" s="160"/>
      <c r="P112" s="160"/>
      <c r="Q112" s="95"/>
      <c r="R112" s="158" t="s">
        <v>175</v>
      </c>
      <c r="S112" s="174">
        <v>154</v>
      </c>
      <c r="T112" s="157"/>
      <c r="U112" s="41">
        <f t="shared" si="11"/>
        <v>100</v>
      </c>
      <c r="X112" s="55"/>
    </row>
    <row r="113" spans="1:24" x14ac:dyDescent="0.35">
      <c r="A113" s="2" t="s">
        <v>302</v>
      </c>
      <c r="B113" s="2" t="s">
        <v>14</v>
      </c>
      <c r="C113" s="2" t="s">
        <v>45</v>
      </c>
      <c r="D113" s="2" t="s">
        <v>304</v>
      </c>
      <c r="E113" s="13">
        <v>5</v>
      </c>
      <c r="F113" s="157"/>
      <c r="G113" s="13">
        <v>5</v>
      </c>
      <c r="H113" s="13">
        <v>5</v>
      </c>
      <c r="I113" s="13"/>
      <c r="J113" s="13"/>
      <c r="K113" s="13"/>
      <c r="L113" s="13"/>
      <c r="M113" s="13"/>
      <c r="N113" s="13"/>
      <c r="O113" s="13"/>
      <c r="P113" s="13"/>
      <c r="Q113" s="19"/>
      <c r="R113" s="177" t="s">
        <v>175</v>
      </c>
      <c r="S113" s="9">
        <v>154</v>
      </c>
      <c r="T113" s="157"/>
      <c r="U113" s="41">
        <f t="shared" si="11"/>
        <v>5</v>
      </c>
    </row>
    <row r="114" spans="1:24" x14ac:dyDescent="0.35">
      <c r="A114" s="2" t="s">
        <v>306</v>
      </c>
      <c r="B114" s="2" t="s">
        <v>14</v>
      </c>
      <c r="C114" s="2" t="s">
        <v>293</v>
      </c>
      <c r="D114" s="2" t="s">
        <v>131</v>
      </c>
      <c r="E114" s="13">
        <v>15</v>
      </c>
      <c r="F114" s="157"/>
      <c r="G114" s="13">
        <v>5</v>
      </c>
      <c r="H114" s="13">
        <v>5</v>
      </c>
      <c r="I114" s="13"/>
      <c r="J114" s="13"/>
      <c r="K114" s="13"/>
      <c r="L114" s="13"/>
      <c r="M114" s="13"/>
      <c r="N114" s="13"/>
      <c r="O114" s="13"/>
      <c r="P114" s="13"/>
      <c r="Q114" s="19"/>
      <c r="R114" s="177" t="s">
        <v>175</v>
      </c>
      <c r="S114" s="9">
        <v>154</v>
      </c>
      <c r="T114" s="157"/>
      <c r="U114" s="41">
        <f t="shared" si="11"/>
        <v>5</v>
      </c>
    </row>
    <row r="115" spans="1:24" x14ac:dyDescent="0.35">
      <c r="A115" s="2" t="s">
        <v>306</v>
      </c>
      <c r="B115" s="2" t="s">
        <v>29</v>
      </c>
      <c r="C115" s="2" t="s">
        <v>307</v>
      </c>
      <c r="D115" s="2" t="s">
        <v>292</v>
      </c>
      <c r="E115" s="13"/>
      <c r="F115" s="157"/>
      <c r="G115" s="13">
        <v>10</v>
      </c>
      <c r="H115" s="13">
        <v>5</v>
      </c>
      <c r="I115" s="13">
        <v>5</v>
      </c>
      <c r="J115" s="13"/>
      <c r="K115" s="13"/>
      <c r="L115" s="13"/>
      <c r="M115" s="13"/>
      <c r="N115" s="13"/>
      <c r="O115" s="13"/>
      <c r="P115" s="13"/>
      <c r="Q115" s="19"/>
      <c r="R115" s="177" t="s">
        <v>175</v>
      </c>
      <c r="S115" s="9">
        <v>154</v>
      </c>
      <c r="T115" s="157"/>
      <c r="U115" s="41">
        <f t="shared" si="11"/>
        <v>10</v>
      </c>
    </row>
    <row r="116" spans="1:24" x14ac:dyDescent="0.35">
      <c r="A116" s="2" t="s">
        <v>308</v>
      </c>
      <c r="B116" s="2" t="s">
        <v>14</v>
      </c>
      <c r="C116" s="2" t="s">
        <v>85</v>
      </c>
      <c r="D116" s="2" t="s">
        <v>309</v>
      </c>
      <c r="E116" s="13">
        <v>15</v>
      </c>
      <c r="F116" s="157"/>
      <c r="G116" s="13">
        <v>5</v>
      </c>
      <c r="H116" s="13">
        <v>5</v>
      </c>
      <c r="I116" s="13"/>
      <c r="J116" s="13"/>
      <c r="K116" s="13"/>
      <c r="L116" s="13"/>
      <c r="M116" s="13"/>
      <c r="N116" s="13"/>
      <c r="O116" s="13"/>
      <c r="P116" s="13"/>
      <c r="Q116" s="19"/>
      <c r="R116" s="178" t="s">
        <v>62</v>
      </c>
      <c r="S116" s="9">
        <v>154</v>
      </c>
      <c r="T116" s="157"/>
      <c r="U116" s="41">
        <f t="shared" si="11"/>
        <v>5</v>
      </c>
    </row>
    <row r="117" spans="1:24" x14ac:dyDescent="0.35">
      <c r="A117" s="2" t="s">
        <v>308</v>
      </c>
      <c r="B117" s="2" t="s">
        <v>24</v>
      </c>
      <c r="C117" s="2" t="s">
        <v>310</v>
      </c>
      <c r="D117" s="2" t="s">
        <v>311</v>
      </c>
      <c r="E117" s="13"/>
      <c r="F117" s="157"/>
      <c r="G117" s="13">
        <v>5</v>
      </c>
      <c r="H117" s="13">
        <v>5</v>
      </c>
      <c r="I117" s="13"/>
      <c r="J117" s="13"/>
      <c r="K117" s="13"/>
      <c r="L117" s="13"/>
      <c r="M117" s="13"/>
      <c r="N117" s="13"/>
      <c r="O117" s="13"/>
      <c r="P117" s="13"/>
      <c r="Q117" s="19"/>
      <c r="R117" s="177" t="s">
        <v>62</v>
      </c>
      <c r="S117" s="9">
        <v>154</v>
      </c>
      <c r="T117" s="157"/>
      <c r="U117" s="41">
        <f t="shared" si="11"/>
        <v>5</v>
      </c>
    </row>
    <row r="118" spans="1:24" x14ac:dyDescent="0.35">
      <c r="A118" s="2" t="s">
        <v>308</v>
      </c>
      <c r="B118" s="2" t="s">
        <v>24</v>
      </c>
      <c r="C118" s="2" t="s">
        <v>312</v>
      </c>
      <c r="D118" s="2" t="s">
        <v>313</v>
      </c>
      <c r="E118" s="13"/>
      <c r="F118" s="24"/>
      <c r="G118" s="13">
        <v>5</v>
      </c>
      <c r="H118" s="13">
        <v>5</v>
      </c>
      <c r="I118" s="13"/>
      <c r="J118" s="13"/>
      <c r="K118" s="13"/>
      <c r="L118" s="13"/>
      <c r="M118" s="13"/>
      <c r="N118" s="13"/>
      <c r="O118" s="13"/>
      <c r="P118" s="13"/>
      <c r="Q118" s="19"/>
      <c r="R118" s="178" t="s">
        <v>62</v>
      </c>
      <c r="S118" s="9">
        <v>154</v>
      </c>
      <c r="T118" s="52"/>
      <c r="U118" s="41">
        <f t="shared" si="11"/>
        <v>5</v>
      </c>
    </row>
    <row r="119" spans="1:24" x14ac:dyDescent="0.35">
      <c r="A119" s="2" t="s">
        <v>308</v>
      </c>
      <c r="B119" s="2" t="s">
        <v>24</v>
      </c>
      <c r="C119" s="2" t="s">
        <v>314</v>
      </c>
      <c r="D119" s="2" t="s">
        <v>315</v>
      </c>
      <c r="E119" s="13">
        <v>25</v>
      </c>
      <c r="F119" s="24"/>
      <c r="G119" s="13">
        <v>5</v>
      </c>
      <c r="H119" s="13">
        <v>5</v>
      </c>
      <c r="I119" s="13"/>
      <c r="J119" s="13"/>
      <c r="K119" s="13"/>
      <c r="L119" s="13"/>
      <c r="M119" s="13"/>
      <c r="N119" s="13"/>
      <c r="O119" s="13"/>
      <c r="P119" s="13"/>
      <c r="Q119" s="19"/>
      <c r="R119" s="178" t="s">
        <v>62</v>
      </c>
      <c r="S119" s="9">
        <v>154</v>
      </c>
      <c r="T119" s="52"/>
      <c r="U119" s="41">
        <f t="shared" si="11"/>
        <v>5</v>
      </c>
    </row>
    <row r="120" spans="1:24" x14ac:dyDescent="0.35">
      <c r="A120" s="2" t="s">
        <v>308</v>
      </c>
      <c r="B120" s="2" t="s">
        <v>14</v>
      </c>
      <c r="C120" s="2" t="s">
        <v>168</v>
      </c>
      <c r="D120" s="2" t="s">
        <v>169</v>
      </c>
      <c r="E120" s="13"/>
      <c r="F120" s="24"/>
      <c r="G120" s="13">
        <v>5</v>
      </c>
      <c r="H120" s="13"/>
      <c r="I120" s="13">
        <v>5</v>
      </c>
      <c r="J120" s="13"/>
      <c r="K120" s="13"/>
      <c r="L120" s="13"/>
      <c r="M120" s="13"/>
      <c r="N120" s="13"/>
      <c r="O120" s="13"/>
      <c r="P120" s="13"/>
      <c r="Q120" s="19"/>
      <c r="R120" s="178" t="s">
        <v>62</v>
      </c>
      <c r="S120" s="9">
        <v>154</v>
      </c>
      <c r="T120" s="52"/>
      <c r="U120" s="41">
        <f t="shared" si="11"/>
        <v>5</v>
      </c>
    </row>
    <row r="121" spans="1:24" x14ac:dyDescent="0.35">
      <c r="A121" s="2" t="s">
        <v>308</v>
      </c>
      <c r="B121" s="2" t="s">
        <v>24</v>
      </c>
      <c r="C121" s="2" t="s">
        <v>25</v>
      </c>
      <c r="D121" s="2" t="s">
        <v>26</v>
      </c>
      <c r="E121" s="13"/>
      <c r="F121" s="24"/>
      <c r="G121" s="13">
        <v>5</v>
      </c>
      <c r="H121" s="13"/>
      <c r="I121" s="13"/>
      <c r="J121" s="13"/>
      <c r="K121" s="13"/>
      <c r="L121" s="13">
        <v>5</v>
      </c>
      <c r="M121" s="13"/>
      <c r="N121" s="13"/>
      <c r="O121" s="13"/>
      <c r="P121" s="13"/>
      <c r="Q121" s="19"/>
      <c r="R121" s="178" t="s">
        <v>62</v>
      </c>
      <c r="S121" s="9">
        <v>154</v>
      </c>
      <c r="T121" s="52"/>
      <c r="U121" s="41">
        <f t="shared" si="11"/>
        <v>5</v>
      </c>
    </row>
    <row r="122" spans="1:24" x14ac:dyDescent="0.35">
      <c r="A122" s="2" t="s">
        <v>308</v>
      </c>
      <c r="B122" s="2" t="s">
        <v>29</v>
      </c>
      <c r="C122" s="2" t="s">
        <v>196</v>
      </c>
      <c r="D122" s="2" t="s">
        <v>189</v>
      </c>
      <c r="E122" s="13"/>
      <c r="F122" s="24"/>
      <c r="G122" s="13">
        <v>10</v>
      </c>
      <c r="H122" s="13">
        <v>5</v>
      </c>
      <c r="I122" s="13">
        <v>5</v>
      </c>
      <c r="J122" s="13"/>
      <c r="K122" s="13"/>
      <c r="L122" s="13"/>
      <c r="M122" s="13"/>
      <c r="N122" s="13"/>
      <c r="O122" s="13"/>
      <c r="P122" s="13"/>
      <c r="Q122" s="19"/>
      <c r="R122" s="178" t="s">
        <v>62</v>
      </c>
      <c r="S122" s="9">
        <v>154</v>
      </c>
      <c r="T122" s="52"/>
      <c r="U122" s="41">
        <f t="shared" si="11"/>
        <v>10</v>
      </c>
    </row>
    <row r="123" spans="1:24" x14ac:dyDescent="0.35">
      <c r="A123" s="2" t="s">
        <v>316</v>
      </c>
      <c r="B123" s="2" t="s">
        <v>14</v>
      </c>
      <c r="C123" s="2" t="s">
        <v>160</v>
      </c>
      <c r="D123" s="2" t="s">
        <v>317</v>
      </c>
      <c r="E123" s="13">
        <v>5</v>
      </c>
      <c r="F123" s="24"/>
      <c r="G123" s="13">
        <v>5</v>
      </c>
      <c r="H123" s="13">
        <v>5</v>
      </c>
      <c r="I123" s="13"/>
      <c r="J123" s="13"/>
      <c r="K123" s="13"/>
      <c r="L123" s="13"/>
      <c r="M123" s="13"/>
      <c r="N123" s="13"/>
      <c r="O123" s="13"/>
      <c r="P123" s="13"/>
      <c r="Q123" s="19"/>
      <c r="R123" s="178" t="s">
        <v>132</v>
      </c>
      <c r="S123" s="9">
        <v>154</v>
      </c>
      <c r="T123" s="52"/>
      <c r="U123" s="41">
        <f t="shared" si="11"/>
        <v>5</v>
      </c>
    </row>
    <row r="124" spans="1:24" x14ac:dyDescent="0.35">
      <c r="A124" s="2" t="s">
        <v>318</v>
      </c>
      <c r="B124" s="2" t="s">
        <v>14</v>
      </c>
      <c r="C124" s="2" t="s">
        <v>319</v>
      </c>
      <c r="D124" s="2" t="s">
        <v>178</v>
      </c>
      <c r="E124" s="13">
        <v>25</v>
      </c>
      <c r="F124" s="24"/>
      <c r="G124" s="13">
        <v>10</v>
      </c>
      <c r="H124" s="13">
        <v>5</v>
      </c>
      <c r="I124" s="13">
        <v>5</v>
      </c>
      <c r="J124" s="13"/>
      <c r="K124" s="13"/>
      <c r="L124" s="13"/>
      <c r="M124" s="13"/>
      <c r="N124" s="13"/>
      <c r="O124" s="13"/>
      <c r="P124" s="13"/>
      <c r="Q124" s="19"/>
      <c r="R124" s="178" t="s">
        <v>175</v>
      </c>
      <c r="S124" s="9">
        <v>154</v>
      </c>
      <c r="T124" s="52"/>
      <c r="U124" s="41">
        <f t="shared" si="11"/>
        <v>10</v>
      </c>
    </row>
    <row r="125" spans="1:24" x14ac:dyDescent="0.35">
      <c r="A125" s="2" t="s">
        <v>318</v>
      </c>
      <c r="B125" s="2" t="s">
        <v>14</v>
      </c>
      <c r="C125" s="2" t="s">
        <v>285</v>
      </c>
      <c r="D125" s="2" t="s">
        <v>55</v>
      </c>
      <c r="E125" s="13"/>
      <c r="F125" s="24"/>
      <c r="G125" s="13">
        <v>15</v>
      </c>
      <c r="H125" s="13">
        <v>5</v>
      </c>
      <c r="I125" s="13">
        <v>10</v>
      </c>
      <c r="J125" s="13"/>
      <c r="K125" s="13"/>
      <c r="L125" s="13"/>
      <c r="M125" s="13"/>
      <c r="N125" s="13"/>
      <c r="O125" s="13"/>
      <c r="P125" s="13"/>
      <c r="Q125" s="19"/>
      <c r="R125" s="178" t="s">
        <v>175</v>
      </c>
      <c r="S125" s="9">
        <v>154</v>
      </c>
      <c r="T125" s="52"/>
      <c r="U125" s="41">
        <f t="shared" si="11"/>
        <v>15</v>
      </c>
    </row>
    <row r="126" spans="1:24" s="78" customFormat="1" x14ac:dyDescent="0.35">
      <c r="A126" s="232" t="s">
        <v>318</v>
      </c>
      <c r="B126" s="232" t="s">
        <v>14</v>
      </c>
      <c r="C126" s="232" t="s">
        <v>43</v>
      </c>
      <c r="D126" s="232" t="s">
        <v>320</v>
      </c>
      <c r="E126" s="16">
        <v>30</v>
      </c>
      <c r="F126" s="33"/>
      <c r="G126" s="16">
        <v>20</v>
      </c>
      <c r="H126" s="16">
        <v>5</v>
      </c>
      <c r="I126" s="16">
        <v>15</v>
      </c>
      <c r="J126" s="16"/>
      <c r="K126" s="16"/>
      <c r="L126" s="16"/>
      <c r="M126" s="16"/>
      <c r="N126" s="16"/>
      <c r="O126" s="16"/>
      <c r="P126" s="16"/>
      <c r="Q126" s="20"/>
      <c r="R126" s="214" t="s">
        <v>175</v>
      </c>
      <c r="S126" s="233">
        <v>154</v>
      </c>
      <c r="T126" s="258"/>
      <c r="U126" s="154">
        <f t="shared" si="11"/>
        <v>20</v>
      </c>
      <c r="X126" s="321"/>
    </row>
    <row r="127" spans="1:24" x14ac:dyDescent="0.35">
      <c r="A127" s="2" t="s">
        <v>318</v>
      </c>
      <c r="B127" s="2" t="s">
        <v>24</v>
      </c>
      <c r="C127" s="2" t="s">
        <v>25</v>
      </c>
      <c r="D127" s="2" t="s">
        <v>26</v>
      </c>
      <c r="E127" s="13"/>
      <c r="F127" s="24"/>
      <c r="G127" s="13">
        <v>5</v>
      </c>
      <c r="H127" s="13">
        <v>5</v>
      </c>
      <c r="I127" s="13"/>
      <c r="J127" s="13"/>
      <c r="K127" s="13"/>
      <c r="L127" s="13"/>
      <c r="M127" s="13"/>
      <c r="N127" s="13"/>
      <c r="O127" s="13"/>
      <c r="P127" s="13"/>
      <c r="Q127" s="19"/>
      <c r="R127" s="178" t="s">
        <v>62</v>
      </c>
      <c r="S127" s="9">
        <v>154</v>
      </c>
      <c r="T127" s="52"/>
      <c r="U127" s="41">
        <f t="shared" si="11"/>
        <v>5</v>
      </c>
    </row>
    <row r="128" spans="1:24" x14ac:dyDescent="0.35">
      <c r="A128" s="2" t="s">
        <v>318</v>
      </c>
      <c r="B128" s="2" t="s">
        <v>24</v>
      </c>
      <c r="C128" s="2" t="s">
        <v>171</v>
      </c>
      <c r="D128" s="2" t="s">
        <v>172</v>
      </c>
      <c r="E128" s="13"/>
      <c r="F128" s="24"/>
      <c r="G128" s="13">
        <v>5</v>
      </c>
      <c r="H128" s="13">
        <v>5</v>
      </c>
      <c r="I128" s="13"/>
      <c r="J128" s="13"/>
      <c r="K128" s="13"/>
      <c r="L128" s="13"/>
      <c r="M128" s="13"/>
      <c r="N128" s="13"/>
      <c r="O128" s="13"/>
      <c r="P128" s="13"/>
      <c r="Q128" s="19"/>
      <c r="R128" s="178" t="s">
        <v>62</v>
      </c>
      <c r="S128" s="9">
        <v>154</v>
      </c>
      <c r="T128" s="52"/>
      <c r="U128" s="41">
        <f t="shared" si="11"/>
        <v>5</v>
      </c>
    </row>
    <row r="129" spans="1:24" s="78" customFormat="1" x14ac:dyDescent="0.35">
      <c r="A129" s="232" t="s">
        <v>321</v>
      </c>
      <c r="B129" s="232" t="s">
        <v>24</v>
      </c>
      <c r="C129" s="232" t="s">
        <v>322</v>
      </c>
      <c r="D129" s="232" t="s">
        <v>57</v>
      </c>
      <c r="E129" s="16">
        <v>10</v>
      </c>
      <c r="F129" s="33"/>
      <c r="G129" s="16">
        <v>10</v>
      </c>
      <c r="H129" s="16">
        <v>5</v>
      </c>
      <c r="I129" s="16">
        <v>5</v>
      </c>
      <c r="J129" s="16"/>
      <c r="K129" s="16"/>
      <c r="L129" s="16"/>
      <c r="M129" s="16"/>
      <c r="N129" s="16"/>
      <c r="O129" s="16"/>
      <c r="P129" s="16"/>
      <c r="Q129" s="20"/>
      <c r="R129" s="214" t="s">
        <v>132</v>
      </c>
      <c r="S129" s="233">
        <v>155</v>
      </c>
      <c r="T129" s="258"/>
      <c r="U129" s="154">
        <f t="shared" si="11"/>
        <v>10</v>
      </c>
      <c r="X129" s="321"/>
    </row>
    <row r="130" spans="1:24" x14ac:dyDescent="0.35">
      <c r="A130" s="2" t="s">
        <v>323</v>
      </c>
      <c r="B130" s="2" t="s">
        <v>29</v>
      </c>
      <c r="C130" s="2" t="s">
        <v>324</v>
      </c>
      <c r="D130" s="2" t="s">
        <v>141</v>
      </c>
      <c r="E130" s="13">
        <v>10</v>
      </c>
      <c r="F130" s="24"/>
      <c r="G130" s="13">
        <v>10</v>
      </c>
      <c r="H130" s="13">
        <v>5</v>
      </c>
      <c r="I130" s="13">
        <v>5</v>
      </c>
      <c r="J130" s="13"/>
      <c r="K130" s="13"/>
      <c r="L130" s="13"/>
      <c r="M130" s="13"/>
      <c r="N130" s="13"/>
      <c r="O130" s="13"/>
      <c r="P130" s="13"/>
      <c r="Q130" s="19"/>
      <c r="R130" s="178" t="s">
        <v>175</v>
      </c>
      <c r="S130" s="9">
        <v>155</v>
      </c>
      <c r="T130" s="52"/>
      <c r="U130" s="41">
        <f t="shared" si="11"/>
        <v>10</v>
      </c>
    </row>
    <row r="131" spans="1:24" x14ac:dyDescent="0.35">
      <c r="A131" s="2" t="s">
        <v>325</v>
      </c>
      <c r="B131" s="2" t="s">
        <v>14</v>
      </c>
      <c r="C131" s="2" t="s">
        <v>326</v>
      </c>
      <c r="D131" s="2" t="s">
        <v>327</v>
      </c>
      <c r="E131" s="13">
        <v>5</v>
      </c>
      <c r="F131" s="24"/>
      <c r="G131" s="13">
        <v>5</v>
      </c>
      <c r="H131" s="13">
        <v>5</v>
      </c>
      <c r="I131" s="13"/>
      <c r="J131" s="13"/>
      <c r="K131" s="13"/>
      <c r="L131" s="13"/>
      <c r="M131" s="13"/>
      <c r="N131" s="13"/>
      <c r="O131" s="13"/>
      <c r="P131" s="13"/>
      <c r="Q131" s="19"/>
      <c r="R131" s="178" t="s">
        <v>132</v>
      </c>
      <c r="S131" s="9">
        <v>155</v>
      </c>
      <c r="T131" s="52"/>
      <c r="U131" s="41">
        <f t="shared" si="11"/>
        <v>5</v>
      </c>
    </row>
    <row r="132" spans="1:24" s="84" customFormat="1" x14ac:dyDescent="0.35">
      <c r="A132" s="363" t="s">
        <v>328</v>
      </c>
      <c r="B132" s="363"/>
      <c r="C132" s="363"/>
      <c r="D132" s="39"/>
      <c r="E132" s="17">
        <f>SUM(E110:E131)</f>
        <v>255</v>
      </c>
      <c r="F132" s="157"/>
      <c r="G132" s="17">
        <f t="shared" ref="G132:P132" si="12">SUM(G110:G131)</f>
        <v>255</v>
      </c>
      <c r="H132" s="17">
        <f t="shared" si="12"/>
        <v>100</v>
      </c>
      <c r="I132" s="17">
        <f t="shared" si="12"/>
        <v>150</v>
      </c>
      <c r="J132" s="17">
        <f t="shared" si="12"/>
        <v>0</v>
      </c>
      <c r="K132" s="17">
        <f t="shared" si="12"/>
        <v>0</v>
      </c>
      <c r="L132" s="17">
        <f t="shared" si="12"/>
        <v>5</v>
      </c>
      <c r="M132" s="17">
        <f t="shared" si="12"/>
        <v>0</v>
      </c>
      <c r="N132" s="17">
        <f t="shared" si="12"/>
        <v>0</v>
      </c>
      <c r="O132" s="17">
        <f t="shared" si="12"/>
        <v>0</v>
      </c>
      <c r="P132" s="17">
        <f t="shared" si="12"/>
        <v>0</v>
      </c>
      <c r="Q132" s="26"/>
      <c r="R132" s="180"/>
      <c r="S132" s="98">
        <f>SUM(H132:P132)</f>
        <v>255</v>
      </c>
      <c r="T132" s="157"/>
      <c r="U132" s="98">
        <f>SUM(U110:U131)</f>
        <v>255</v>
      </c>
      <c r="X132" s="82"/>
    </row>
    <row r="133" spans="1:24" s="136" customFormat="1" ht="29.25" customHeight="1" x14ac:dyDescent="0.3">
      <c r="A133" s="47" t="s">
        <v>0</v>
      </c>
      <c r="B133" s="47" t="s">
        <v>15</v>
      </c>
      <c r="C133" s="47" t="s">
        <v>18</v>
      </c>
      <c r="D133" s="47" t="s">
        <v>17</v>
      </c>
      <c r="E133" s="48" t="s">
        <v>161</v>
      </c>
      <c r="F133" s="31"/>
      <c r="G133" s="48" t="s">
        <v>16</v>
      </c>
      <c r="H133" s="145" t="s">
        <v>7</v>
      </c>
      <c r="I133" s="48" t="s">
        <v>1</v>
      </c>
      <c r="J133" s="48" t="s">
        <v>58</v>
      </c>
      <c r="K133" s="48" t="s">
        <v>9</v>
      </c>
      <c r="L133" s="48" t="s">
        <v>5</v>
      </c>
      <c r="M133" s="48" t="s">
        <v>6</v>
      </c>
      <c r="N133" s="48" t="s">
        <v>2</v>
      </c>
      <c r="O133" s="48" t="s">
        <v>12</v>
      </c>
      <c r="P133" s="48" t="s">
        <v>200</v>
      </c>
      <c r="Q133" s="49" t="s">
        <v>66</v>
      </c>
      <c r="R133" s="173" t="s">
        <v>145</v>
      </c>
      <c r="S133" s="47" t="s">
        <v>4</v>
      </c>
      <c r="T133" s="50"/>
      <c r="U133" s="47" t="s">
        <v>136</v>
      </c>
      <c r="X133" s="137"/>
    </row>
    <row r="134" spans="1:24" x14ac:dyDescent="0.35">
      <c r="A134" s="96" t="s">
        <v>337</v>
      </c>
      <c r="B134" s="96" t="s">
        <v>14</v>
      </c>
      <c r="C134" s="96" t="s">
        <v>174</v>
      </c>
      <c r="D134" s="96" t="s">
        <v>184</v>
      </c>
      <c r="E134" s="13">
        <v>200</v>
      </c>
      <c r="F134" s="256"/>
      <c r="G134" s="13">
        <v>200</v>
      </c>
      <c r="H134" s="13">
        <v>5</v>
      </c>
      <c r="I134" s="13">
        <v>195</v>
      </c>
      <c r="J134" s="13"/>
      <c r="K134" s="13"/>
      <c r="L134" s="13"/>
      <c r="M134" s="13"/>
      <c r="N134" s="13"/>
      <c r="O134" s="13"/>
      <c r="P134" s="13"/>
      <c r="Q134" s="19"/>
      <c r="R134" s="177" t="s">
        <v>185</v>
      </c>
      <c r="S134" s="9">
        <v>156</v>
      </c>
      <c r="T134" s="96"/>
      <c r="U134" s="41">
        <f t="shared" ref="U134:U169" si="13">SUM(H134:P134)</f>
        <v>200</v>
      </c>
    </row>
    <row r="135" spans="1:24" x14ac:dyDescent="0.35">
      <c r="A135" s="95" t="s">
        <v>338</v>
      </c>
      <c r="B135" s="2" t="s">
        <v>14</v>
      </c>
      <c r="C135" s="95" t="s">
        <v>144</v>
      </c>
      <c r="D135" s="95" t="s">
        <v>182</v>
      </c>
      <c r="E135" s="13">
        <v>10</v>
      </c>
      <c r="F135" s="37"/>
      <c r="G135" s="13">
        <v>10</v>
      </c>
      <c r="H135" s="13">
        <v>5</v>
      </c>
      <c r="I135" s="13">
        <v>5</v>
      </c>
      <c r="J135" s="13"/>
      <c r="K135" s="13"/>
      <c r="L135" s="13"/>
      <c r="M135" s="13"/>
      <c r="N135" s="13"/>
      <c r="O135" s="13"/>
      <c r="P135" s="13"/>
      <c r="Q135" s="19"/>
      <c r="R135" s="177" t="s">
        <v>175</v>
      </c>
      <c r="S135" s="103">
        <v>156</v>
      </c>
      <c r="T135" s="37"/>
      <c r="U135" s="41">
        <f t="shared" si="13"/>
        <v>10</v>
      </c>
    </row>
    <row r="136" spans="1:24" s="78" customFormat="1" x14ac:dyDescent="0.35">
      <c r="A136" s="269" t="s">
        <v>339</v>
      </c>
      <c r="B136" s="357" t="s">
        <v>541</v>
      </c>
      <c r="C136" s="357"/>
      <c r="D136" s="276" t="s">
        <v>540</v>
      </c>
      <c r="E136" s="16">
        <v>24.76</v>
      </c>
      <c r="F136" s="266"/>
      <c r="G136" s="16">
        <v>24.76</v>
      </c>
      <c r="H136" s="16"/>
      <c r="I136" s="16"/>
      <c r="J136" s="16"/>
      <c r="K136" s="16"/>
      <c r="L136" s="16"/>
      <c r="M136" s="16"/>
      <c r="N136" s="16"/>
      <c r="O136" s="16"/>
      <c r="P136" s="16">
        <v>24.76</v>
      </c>
      <c r="Q136" s="20"/>
      <c r="R136" s="235" t="s">
        <v>132</v>
      </c>
      <c r="S136" s="233">
        <v>156</v>
      </c>
      <c r="T136" s="266"/>
      <c r="U136" s="154">
        <f t="shared" si="13"/>
        <v>24.76</v>
      </c>
      <c r="X136" s="321"/>
    </row>
    <row r="137" spans="1:24" x14ac:dyDescent="0.35">
      <c r="A137" s="95" t="s">
        <v>340</v>
      </c>
      <c r="B137" s="2" t="s">
        <v>14</v>
      </c>
      <c r="C137" s="95" t="s">
        <v>543</v>
      </c>
      <c r="D137" s="95" t="s">
        <v>341</v>
      </c>
      <c r="E137" s="13">
        <v>5</v>
      </c>
      <c r="F137" s="37"/>
      <c r="G137" s="13">
        <v>5</v>
      </c>
      <c r="H137" s="13">
        <v>5</v>
      </c>
      <c r="I137" s="13"/>
      <c r="J137" s="13"/>
      <c r="K137" s="13"/>
      <c r="L137" s="13"/>
      <c r="M137" s="13"/>
      <c r="N137" s="13"/>
      <c r="O137" s="13"/>
      <c r="P137" s="13"/>
      <c r="Q137" s="19"/>
      <c r="R137" s="177" t="s">
        <v>342</v>
      </c>
      <c r="S137" s="103">
        <v>156</v>
      </c>
      <c r="T137" s="37"/>
      <c r="U137" s="41">
        <f t="shared" si="13"/>
        <v>5</v>
      </c>
    </row>
    <row r="138" spans="1:24" x14ac:dyDescent="0.35">
      <c r="A138" s="95" t="s">
        <v>343</v>
      </c>
      <c r="B138" s="2" t="s">
        <v>29</v>
      </c>
      <c r="C138" s="95" t="s">
        <v>266</v>
      </c>
      <c r="D138" s="95" t="s">
        <v>54</v>
      </c>
      <c r="E138" s="13">
        <v>20</v>
      </c>
      <c r="F138" s="37"/>
      <c r="G138" s="13">
        <v>20</v>
      </c>
      <c r="H138" s="13">
        <v>5</v>
      </c>
      <c r="I138" s="13">
        <v>15</v>
      </c>
      <c r="J138" s="13"/>
      <c r="K138" s="13"/>
      <c r="L138" s="13"/>
      <c r="M138" s="13"/>
      <c r="N138" s="13"/>
      <c r="O138" s="13"/>
      <c r="P138" s="13"/>
      <c r="Q138" s="19"/>
      <c r="R138" s="177" t="s">
        <v>132</v>
      </c>
      <c r="S138" s="103">
        <v>156</v>
      </c>
      <c r="T138" s="37"/>
      <c r="U138" s="41">
        <f t="shared" si="13"/>
        <v>20</v>
      </c>
    </row>
    <row r="139" spans="1:24" x14ac:dyDescent="0.35">
      <c r="A139" s="95" t="s">
        <v>344</v>
      </c>
      <c r="B139" s="2" t="s">
        <v>29</v>
      </c>
      <c r="C139" s="95" t="s">
        <v>48</v>
      </c>
      <c r="D139" s="95" t="s">
        <v>345</v>
      </c>
      <c r="E139" s="13">
        <v>15</v>
      </c>
      <c r="F139" s="37"/>
      <c r="G139" s="13">
        <v>15</v>
      </c>
      <c r="H139" s="13">
        <v>5</v>
      </c>
      <c r="I139" s="13">
        <v>10</v>
      </c>
      <c r="J139" s="13"/>
      <c r="K139" s="13"/>
      <c r="L139" s="13"/>
      <c r="M139" s="13"/>
      <c r="N139" s="13"/>
      <c r="O139" s="13"/>
      <c r="P139" s="13"/>
      <c r="Q139" s="19"/>
      <c r="R139" s="177" t="s">
        <v>132</v>
      </c>
      <c r="S139" s="103">
        <v>156</v>
      </c>
      <c r="T139" s="37"/>
      <c r="U139" s="41">
        <f t="shared" si="13"/>
        <v>15</v>
      </c>
    </row>
    <row r="140" spans="1:24" x14ac:dyDescent="0.35">
      <c r="A140" s="95" t="s">
        <v>346</v>
      </c>
      <c r="B140" s="2" t="s">
        <v>21</v>
      </c>
      <c r="C140" s="95" t="s">
        <v>192</v>
      </c>
      <c r="D140" s="95" t="s">
        <v>347</v>
      </c>
      <c r="E140" s="13">
        <v>5</v>
      </c>
      <c r="F140" s="37"/>
      <c r="G140" s="13">
        <v>5</v>
      </c>
      <c r="H140" s="13">
        <v>5</v>
      </c>
      <c r="I140" s="13"/>
      <c r="J140" s="13"/>
      <c r="K140" s="13"/>
      <c r="L140" s="13"/>
      <c r="M140" s="13"/>
      <c r="N140" s="13"/>
      <c r="O140" s="13"/>
      <c r="P140" s="13"/>
      <c r="Q140" s="19"/>
      <c r="R140" s="177" t="s">
        <v>175</v>
      </c>
      <c r="S140" s="103">
        <v>156</v>
      </c>
      <c r="T140" s="37"/>
      <c r="U140" s="41">
        <f t="shared" si="13"/>
        <v>5</v>
      </c>
    </row>
    <row r="141" spans="1:24" x14ac:dyDescent="0.35">
      <c r="A141" s="95" t="s">
        <v>346</v>
      </c>
      <c r="B141" s="2" t="s">
        <v>14</v>
      </c>
      <c r="C141" s="95" t="s">
        <v>32</v>
      </c>
      <c r="D141" s="95" t="s">
        <v>348</v>
      </c>
      <c r="E141" s="13">
        <v>5</v>
      </c>
      <c r="F141" s="37"/>
      <c r="G141" s="13">
        <v>5</v>
      </c>
      <c r="H141" s="13">
        <v>5</v>
      </c>
      <c r="I141" s="13"/>
      <c r="J141" s="13"/>
      <c r="K141" s="13"/>
      <c r="L141" s="13"/>
      <c r="M141" s="13"/>
      <c r="N141" s="13"/>
      <c r="O141" s="13"/>
      <c r="P141" s="13"/>
      <c r="Q141" s="19"/>
      <c r="R141" s="177" t="s">
        <v>62</v>
      </c>
      <c r="S141" s="103">
        <v>156</v>
      </c>
      <c r="T141" s="37"/>
      <c r="U141" s="41">
        <f t="shared" si="13"/>
        <v>5</v>
      </c>
    </row>
    <row r="142" spans="1:24" x14ac:dyDescent="0.35">
      <c r="A142" s="95" t="s">
        <v>346</v>
      </c>
      <c r="B142" s="2" t="s">
        <v>29</v>
      </c>
      <c r="C142" s="95" t="s">
        <v>170</v>
      </c>
      <c r="D142" s="95" t="s">
        <v>349</v>
      </c>
      <c r="E142" s="13">
        <v>5</v>
      </c>
      <c r="F142" s="37"/>
      <c r="G142" s="13">
        <v>5</v>
      </c>
      <c r="H142" s="13">
        <v>5</v>
      </c>
      <c r="I142" s="13"/>
      <c r="J142" s="13"/>
      <c r="K142" s="13"/>
      <c r="L142" s="13"/>
      <c r="M142" s="13"/>
      <c r="N142" s="13"/>
      <c r="O142" s="13"/>
      <c r="P142" s="13"/>
      <c r="Q142" s="19"/>
      <c r="R142" s="177" t="s">
        <v>62</v>
      </c>
      <c r="S142" s="103">
        <v>156</v>
      </c>
      <c r="T142" s="37"/>
      <c r="U142" s="41">
        <f t="shared" si="13"/>
        <v>5</v>
      </c>
    </row>
    <row r="143" spans="1:24" x14ac:dyDescent="0.35">
      <c r="A143" s="95" t="s">
        <v>346</v>
      </c>
      <c r="B143" s="2" t="s">
        <v>24</v>
      </c>
      <c r="C143" s="95" t="s">
        <v>350</v>
      </c>
      <c r="D143" s="95" t="s">
        <v>351</v>
      </c>
      <c r="E143" s="13">
        <v>5</v>
      </c>
      <c r="F143" s="37"/>
      <c r="G143" s="13">
        <v>5</v>
      </c>
      <c r="H143" s="13">
        <v>5</v>
      </c>
      <c r="I143" s="13"/>
      <c r="J143" s="13"/>
      <c r="K143" s="13"/>
      <c r="L143" s="13"/>
      <c r="M143" s="13"/>
      <c r="N143" s="13"/>
      <c r="O143" s="13"/>
      <c r="P143" s="13"/>
      <c r="Q143" s="19"/>
      <c r="R143" s="177" t="s">
        <v>62</v>
      </c>
      <c r="S143" s="103">
        <v>156</v>
      </c>
      <c r="T143" s="37"/>
      <c r="U143" s="41">
        <f t="shared" si="13"/>
        <v>5</v>
      </c>
    </row>
    <row r="144" spans="1:24" s="78" customFormat="1" x14ac:dyDescent="0.35">
      <c r="A144" s="90" t="s">
        <v>352</v>
      </c>
      <c r="B144" s="232" t="s">
        <v>21</v>
      </c>
      <c r="C144" s="90" t="s">
        <v>542</v>
      </c>
      <c r="D144" s="90" t="s">
        <v>353</v>
      </c>
      <c r="E144" s="16">
        <v>15</v>
      </c>
      <c r="F144" s="266"/>
      <c r="G144" s="16">
        <v>15</v>
      </c>
      <c r="H144" s="16">
        <v>5</v>
      </c>
      <c r="I144" s="16">
        <v>10</v>
      </c>
      <c r="J144" s="16"/>
      <c r="K144" s="16"/>
      <c r="L144" s="16"/>
      <c r="M144" s="16"/>
      <c r="N144" s="16"/>
      <c r="O144" s="16"/>
      <c r="P144" s="16"/>
      <c r="Q144" s="20"/>
      <c r="R144" s="235" t="s">
        <v>132</v>
      </c>
      <c r="S144" s="233">
        <v>156</v>
      </c>
      <c r="T144" s="266"/>
      <c r="U144" s="154">
        <f t="shared" si="13"/>
        <v>15</v>
      </c>
      <c r="X144" s="321"/>
    </row>
    <row r="145" spans="1:24" s="78" customFormat="1" x14ac:dyDescent="0.35">
      <c r="A145" s="90" t="s">
        <v>354</v>
      </c>
      <c r="B145" s="232" t="s">
        <v>24</v>
      </c>
      <c r="C145" s="90" t="s">
        <v>52</v>
      </c>
      <c r="D145" s="90" t="s">
        <v>355</v>
      </c>
      <c r="E145" s="16">
        <v>15</v>
      </c>
      <c r="F145" s="266"/>
      <c r="G145" s="16">
        <v>15</v>
      </c>
      <c r="H145" s="16">
        <v>5</v>
      </c>
      <c r="I145" s="16">
        <v>10</v>
      </c>
      <c r="J145" s="16"/>
      <c r="K145" s="16"/>
      <c r="L145" s="16"/>
      <c r="M145" s="16"/>
      <c r="N145" s="16"/>
      <c r="O145" s="16"/>
      <c r="P145" s="16"/>
      <c r="Q145" s="20"/>
      <c r="R145" s="235" t="s">
        <v>132</v>
      </c>
      <c r="S145" s="233">
        <v>156</v>
      </c>
      <c r="T145" s="266"/>
      <c r="U145" s="154">
        <f t="shared" si="13"/>
        <v>15</v>
      </c>
      <c r="X145" s="321"/>
    </row>
    <row r="146" spans="1:24" s="84" customFormat="1" x14ac:dyDescent="0.35">
      <c r="A146" s="362" t="s">
        <v>356</v>
      </c>
      <c r="B146" s="363"/>
      <c r="C146" s="363"/>
      <c r="D146" s="316"/>
      <c r="E146" s="17">
        <f>SUM(E134:E145)</f>
        <v>324.76</v>
      </c>
      <c r="F146" s="222"/>
      <c r="G146" s="17">
        <f t="shared" ref="G146:P146" si="14">SUM(G134:G145)</f>
        <v>324.76</v>
      </c>
      <c r="H146" s="17">
        <f t="shared" si="14"/>
        <v>55</v>
      </c>
      <c r="I146" s="17">
        <f t="shared" si="14"/>
        <v>245</v>
      </c>
      <c r="J146" s="17">
        <f t="shared" si="14"/>
        <v>0</v>
      </c>
      <c r="K146" s="17">
        <f t="shared" si="14"/>
        <v>0</v>
      </c>
      <c r="L146" s="17">
        <f t="shared" si="14"/>
        <v>0</v>
      </c>
      <c r="M146" s="17">
        <f t="shared" si="14"/>
        <v>0</v>
      </c>
      <c r="N146" s="17">
        <f t="shared" si="14"/>
        <v>0</v>
      </c>
      <c r="O146" s="17">
        <f t="shared" si="14"/>
        <v>0</v>
      </c>
      <c r="P146" s="17">
        <f t="shared" si="14"/>
        <v>24.76</v>
      </c>
      <c r="Q146" s="26"/>
      <c r="R146" s="219"/>
      <c r="S146" s="98">
        <f>SUM(H146:P146)</f>
        <v>324.76</v>
      </c>
      <c r="T146" s="222"/>
      <c r="U146" s="98">
        <f>SUM(U134:U145)</f>
        <v>324.76</v>
      </c>
      <c r="X146" s="82"/>
    </row>
    <row r="147" spans="1:24" s="136" customFormat="1" ht="29.25" customHeight="1" x14ac:dyDescent="0.3">
      <c r="A147" s="47" t="s">
        <v>0</v>
      </c>
      <c r="B147" s="47" t="s">
        <v>15</v>
      </c>
      <c r="C147" s="47" t="s">
        <v>18</v>
      </c>
      <c r="D147" s="47" t="s">
        <v>17</v>
      </c>
      <c r="E147" s="48" t="s">
        <v>161</v>
      </c>
      <c r="F147" s="31"/>
      <c r="G147" s="48" t="s">
        <v>16</v>
      </c>
      <c r="H147" s="145" t="s">
        <v>7</v>
      </c>
      <c r="I147" s="48" t="s">
        <v>1</v>
      </c>
      <c r="J147" s="48" t="s">
        <v>58</v>
      </c>
      <c r="K147" s="48" t="s">
        <v>9</v>
      </c>
      <c r="L147" s="48" t="s">
        <v>5</v>
      </c>
      <c r="M147" s="48" t="s">
        <v>6</v>
      </c>
      <c r="N147" s="48" t="s">
        <v>2</v>
      </c>
      <c r="O147" s="48" t="s">
        <v>12</v>
      </c>
      <c r="P147" s="48" t="s">
        <v>200</v>
      </c>
      <c r="Q147" s="49" t="s">
        <v>66</v>
      </c>
      <c r="R147" s="173" t="s">
        <v>145</v>
      </c>
      <c r="S147" s="47" t="s">
        <v>4</v>
      </c>
      <c r="T147" s="50"/>
      <c r="U147" s="47" t="s">
        <v>136</v>
      </c>
      <c r="X147" s="137"/>
    </row>
    <row r="148" spans="1:24" s="78" customFormat="1" x14ac:dyDescent="0.35">
      <c r="A148" s="90" t="s">
        <v>357</v>
      </c>
      <c r="B148" s="267" t="s">
        <v>14</v>
      </c>
      <c r="C148" s="267" t="s">
        <v>537</v>
      </c>
      <c r="D148" s="90" t="s">
        <v>51</v>
      </c>
      <c r="E148" s="16">
        <v>5</v>
      </c>
      <c r="F148" s="266"/>
      <c r="G148" s="16">
        <v>5</v>
      </c>
      <c r="H148" s="16">
        <v>5</v>
      </c>
      <c r="I148" s="16"/>
      <c r="J148" s="16"/>
      <c r="K148" s="16"/>
      <c r="L148" s="16"/>
      <c r="M148" s="16"/>
      <c r="N148" s="16"/>
      <c r="O148" s="16"/>
      <c r="P148" s="16"/>
      <c r="Q148" s="20"/>
      <c r="R148" s="235" t="s">
        <v>175</v>
      </c>
      <c r="S148" s="225">
        <v>157</v>
      </c>
      <c r="T148" s="266"/>
      <c r="U148" s="154">
        <f t="shared" si="13"/>
        <v>5</v>
      </c>
      <c r="X148" s="321"/>
    </row>
    <row r="149" spans="1:24" s="221" customFormat="1" x14ac:dyDescent="0.35">
      <c r="A149" s="95" t="s">
        <v>359</v>
      </c>
      <c r="B149" s="268"/>
      <c r="C149" s="268"/>
      <c r="D149" s="95" t="s">
        <v>106</v>
      </c>
      <c r="E149" s="100">
        <v>1000</v>
      </c>
      <c r="F149" s="37"/>
      <c r="G149" s="100">
        <v>1000</v>
      </c>
      <c r="H149" s="100"/>
      <c r="I149" s="100"/>
      <c r="J149" s="100"/>
      <c r="K149" s="100"/>
      <c r="L149" s="100"/>
      <c r="M149" s="100"/>
      <c r="N149" s="100"/>
      <c r="O149" s="100">
        <v>1000</v>
      </c>
      <c r="P149" s="100"/>
      <c r="Q149" s="102"/>
      <c r="R149" s="177" t="s">
        <v>132</v>
      </c>
      <c r="S149" s="223">
        <v>157</v>
      </c>
      <c r="T149" s="37"/>
      <c r="U149" s="41">
        <f t="shared" si="13"/>
        <v>1000</v>
      </c>
      <c r="X149" s="333"/>
    </row>
    <row r="150" spans="1:24" s="221" customFormat="1" x14ac:dyDescent="0.35">
      <c r="A150" s="95" t="s">
        <v>359</v>
      </c>
      <c r="B150" s="257" t="s">
        <v>29</v>
      </c>
      <c r="C150" s="257" t="s">
        <v>167</v>
      </c>
      <c r="D150" s="95" t="s">
        <v>360</v>
      </c>
      <c r="E150" s="100">
        <v>5</v>
      </c>
      <c r="F150" s="37"/>
      <c r="G150" s="100">
        <v>5</v>
      </c>
      <c r="H150" s="100">
        <v>5</v>
      </c>
      <c r="I150" s="100"/>
      <c r="J150" s="100"/>
      <c r="K150" s="100"/>
      <c r="L150" s="100"/>
      <c r="M150" s="100"/>
      <c r="N150" s="100"/>
      <c r="O150" s="100"/>
      <c r="P150" s="100"/>
      <c r="Q150" s="102"/>
      <c r="R150" s="177" t="s">
        <v>132</v>
      </c>
      <c r="S150" s="223" t="s">
        <v>361</v>
      </c>
      <c r="T150" s="37"/>
      <c r="U150" s="41">
        <f t="shared" si="13"/>
        <v>5</v>
      </c>
      <c r="X150" s="333"/>
    </row>
    <row r="151" spans="1:24" s="78" customFormat="1" x14ac:dyDescent="0.35">
      <c r="A151" s="90" t="s">
        <v>362</v>
      </c>
      <c r="B151" s="267" t="s">
        <v>14</v>
      </c>
      <c r="C151" s="267" t="s">
        <v>176</v>
      </c>
      <c r="D151" s="90" t="s">
        <v>177</v>
      </c>
      <c r="E151" s="16">
        <v>10</v>
      </c>
      <c r="F151" s="266"/>
      <c r="G151" s="16">
        <v>10</v>
      </c>
      <c r="H151" s="16">
        <v>5</v>
      </c>
      <c r="I151" s="16">
        <v>5</v>
      </c>
      <c r="J151" s="16"/>
      <c r="K151" s="16"/>
      <c r="L151" s="16"/>
      <c r="M151" s="16"/>
      <c r="N151" s="16"/>
      <c r="O151" s="16"/>
      <c r="P151" s="16"/>
      <c r="Q151" s="20">
        <v>1</v>
      </c>
      <c r="R151" s="235"/>
      <c r="S151" s="225" t="s">
        <v>361</v>
      </c>
      <c r="T151" s="266"/>
      <c r="U151" s="154">
        <f t="shared" si="13"/>
        <v>10</v>
      </c>
      <c r="X151" s="321"/>
    </row>
    <row r="152" spans="1:24" s="78" customFormat="1" x14ac:dyDescent="0.35">
      <c r="A152" s="90" t="s">
        <v>363</v>
      </c>
      <c r="B152" s="267" t="s">
        <v>29</v>
      </c>
      <c r="C152" s="267" t="s">
        <v>89</v>
      </c>
      <c r="D152" s="90" t="s">
        <v>181</v>
      </c>
      <c r="E152" s="16">
        <v>5</v>
      </c>
      <c r="F152" s="266"/>
      <c r="G152" s="16">
        <v>5</v>
      </c>
      <c r="H152" s="16">
        <v>5</v>
      </c>
      <c r="I152" s="16"/>
      <c r="J152" s="16"/>
      <c r="K152" s="16"/>
      <c r="L152" s="16"/>
      <c r="M152" s="16"/>
      <c r="N152" s="16"/>
      <c r="O152" s="16"/>
      <c r="P152" s="16"/>
      <c r="Q152" s="20"/>
      <c r="R152" s="235" t="s">
        <v>175</v>
      </c>
      <c r="S152" s="225" t="s">
        <v>361</v>
      </c>
      <c r="T152" s="266"/>
      <c r="U152" s="154">
        <f t="shared" si="13"/>
        <v>5</v>
      </c>
      <c r="X152" s="321"/>
    </row>
    <row r="153" spans="1:24" s="78" customFormat="1" x14ac:dyDescent="0.35">
      <c r="A153" s="90" t="s">
        <v>364</v>
      </c>
      <c r="B153" s="267" t="s">
        <v>29</v>
      </c>
      <c r="C153" s="267" t="s">
        <v>167</v>
      </c>
      <c r="D153" s="90" t="s">
        <v>365</v>
      </c>
      <c r="E153" s="16">
        <v>10</v>
      </c>
      <c r="F153" s="266"/>
      <c r="G153" s="16">
        <v>10</v>
      </c>
      <c r="H153" s="16">
        <v>5</v>
      </c>
      <c r="I153" s="16">
        <v>5</v>
      </c>
      <c r="J153" s="16"/>
      <c r="K153" s="16"/>
      <c r="L153" s="16"/>
      <c r="M153" s="16"/>
      <c r="N153" s="16"/>
      <c r="O153" s="16"/>
      <c r="P153" s="16"/>
      <c r="Q153" s="20">
        <v>1</v>
      </c>
      <c r="R153" s="235"/>
      <c r="S153" s="225" t="s">
        <v>361</v>
      </c>
      <c r="T153" s="266"/>
      <c r="U153" s="154">
        <f t="shared" si="13"/>
        <v>10</v>
      </c>
      <c r="X153" s="321"/>
    </row>
    <row r="154" spans="1:24" s="84" customFormat="1" x14ac:dyDescent="0.35">
      <c r="A154" s="362" t="s">
        <v>366</v>
      </c>
      <c r="B154" s="363"/>
      <c r="C154" s="363"/>
      <c r="D154" s="316"/>
      <c r="E154" s="17">
        <f>SUM(E148:E153)</f>
        <v>1035</v>
      </c>
      <c r="F154" s="222"/>
      <c r="G154" s="17">
        <f t="shared" ref="G154:P154" si="15">SUM(G148:G153)</f>
        <v>1035</v>
      </c>
      <c r="H154" s="17">
        <f t="shared" si="15"/>
        <v>25</v>
      </c>
      <c r="I154" s="17">
        <f t="shared" si="15"/>
        <v>10</v>
      </c>
      <c r="J154" s="17">
        <f t="shared" si="15"/>
        <v>0</v>
      </c>
      <c r="K154" s="17">
        <f t="shared" si="15"/>
        <v>0</v>
      </c>
      <c r="L154" s="17">
        <f t="shared" si="15"/>
        <v>0</v>
      </c>
      <c r="M154" s="17">
        <f t="shared" si="15"/>
        <v>0</v>
      </c>
      <c r="N154" s="17">
        <f t="shared" si="15"/>
        <v>0</v>
      </c>
      <c r="O154" s="17">
        <f t="shared" si="15"/>
        <v>1000</v>
      </c>
      <c r="P154" s="17">
        <f t="shared" si="15"/>
        <v>0</v>
      </c>
      <c r="Q154" s="26"/>
      <c r="R154" s="219"/>
      <c r="S154" s="98">
        <f>SUM(H154:P154)</f>
        <v>1035</v>
      </c>
      <c r="T154" s="222"/>
      <c r="U154" s="98">
        <f>SUM(U148:U153)</f>
        <v>1035</v>
      </c>
      <c r="X154" s="82"/>
    </row>
    <row r="155" spans="1:24" s="136" customFormat="1" ht="29.25" customHeight="1" x14ac:dyDescent="0.3">
      <c r="A155" s="47" t="s">
        <v>0</v>
      </c>
      <c r="B155" s="47" t="s">
        <v>15</v>
      </c>
      <c r="C155" s="47" t="s">
        <v>18</v>
      </c>
      <c r="D155" s="47" t="s">
        <v>17</v>
      </c>
      <c r="E155" s="48" t="s">
        <v>161</v>
      </c>
      <c r="F155" s="31"/>
      <c r="G155" s="48" t="s">
        <v>16</v>
      </c>
      <c r="H155" s="145" t="s">
        <v>7</v>
      </c>
      <c r="I155" s="48" t="s">
        <v>1</v>
      </c>
      <c r="J155" s="48" t="s">
        <v>58</v>
      </c>
      <c r="K155" s="48" t="s">
        <v>9</v>
      </c>
      <c r="L155" s="48" t="s">
        <v>5</v>
      </c>
      <c r="M155" s="48" t="s">
        <v>6</v>
      </c>
      <c r="N155" s="48" t="s">
        <v>2</v>
      </c>
      <c r="O155" s="48" t="s">
        <v>12</v>
      </c>
      <c r="P155" s="48" t="s">
        <v>200</v>
      </c>
      <c r="Q155" s="49" t="s">
        <v>66</v>
      </c>
      <c r="R155" s="173" t="s">
        <v>145</v>
      </c>
      <c r="S155" s="47" t="s">
        <v>4</v>
      </c>
      <c r="T155" s="50"/>
      <c r="U155" s="47" t="s">
        <v>136</v>
      </c>
      <c r="X155" s="137"/>
    </row>
    <row r="156" spans="1:24" s="221" customFormat="1" x14ac:dyDescent="0.35">
      <c r="A156" s="95" t="s">
        <v>373</v>
      </c>
      <c r="B156" s="257" t="s">
        <v>29</v>
      </c>
      <c r="C156" s="257" t="s">
        <v>198</v>
      </c>
      <c r="D156" s="95" t="s">
        <v>374</v>
      </c>
      <c r="E156" s="100">
        <v>5</v>
      </c>
      <c r="F156" s="37"/>
      <c r="G156" s="100">
        <v>5</v>
      </c>
      <c r="H156" s="100">
        <v>5</v>
      </c>
      <c r="I156" s="100"/>
      <c r="J156" s="100"/>
      <c r="K156" s="100"/>
      <c r="L156" s="100"/>
      <c r="M156" s="100"/>
      <c r="N156" s="100"/>
      <c r="O156" s="100"/>
      <c r="P156" s="100"/>
      <c r="Q156" s="102"/>
      <c r="R156" s="177" t="s">
        <v>375</v>
      </c>
      <c r="S156" s="223" t="s">
        <v>376</v>
      </c>
      <c r="T156" s="37"/>
      <c r="U156" s="41">
        <f t="shared" si="13"/>
        <v>5</v>
      </c>
      <c r="X156" s="333"/>
    </row>
    <row r="157" spans="1:24" s="78" customFormat="1" x14ac:dyDescent="0.35">
      <c r="A157" s="90" t="s">
        <v>377</v>
      </c>
      <c r="B157" s="267" t="s">
        <v>14</v>
      </c>
      <c r="C157" s="267" t="s">
        <v>45</v>
      </c>
      <c r="D157" s="90" t="s">
        <v>378</v>
      </c>
      <c r="E157" s="16">
        <v>5</v>
      </c>
      <c r="F157" s="266"/>
      <c r="G157" s="16">
        <v>5</v>
      </c>
      <c r="H157" s="16">
        <v>5</v>
      </c>
      <c r="I157" s="16"/>
      <c r="J157" s="16"/>
      <c r="K157" s="16"/>
      <c r="L157" s="16"/>
      <c r="M157" s="16"/>
      <c r="N157" s="16"/>
      <c r="O157" s="16"/>
      <c r="P157" s="16"/>
      <c r="Q157" s="20"/>
      <c r="R157" s="235" t="s">
        <v>175</v>
      </c>
      <c r="S157" s="225" t="s">
        <v>376</v>
      </c>
      <c r="T157" s="266"/>
      <c r="U157" s="154">
        <f t="shared" si="13"/>
        <v>5</v>
      </c>
      <c r="X157" s="321"/>
    </row>
    <row r="158" spans="1:24" x14ac:dyDescent="0.35">
      <c r="A158" s="95" t="s">
        <v>379</v>
      </c>
      <c r="B158" s="2" t="s">
        <v>29</v>
      </c>
      <c r="C158" s="95" t="s">
        <v>380</v>
      </c>
      <c r="D158" s="95" t="s">
        <v>381</v>
      </c>
      <c r="E158" s="13">
        <v>10</v>
      </c>
      <c r="F158" s="37"/>
      <c r="G158" s="13">
        <v>10</v>
      </c>
      <c r="H158" s="13">
        <v>5</v>
      </c>
      <c r="I158" s="13">
        <v>5</v>
      </c>
      <c r="J158" s="13"/>
      <c r="K158" s="13"/>
      <c r="L158" s="13"/>
      <c r="M158" s="13"/>
      <c r="N158" s="13"/>
      <c r="O158" s="13"/>
      <c r="P158" s="13"/>
      <c r="Q158" s="19"/>
      <c r="R158" s="177" t="s">
        <v>62</v>
      </c>
      <c r="S158" s="103">
        <v>158</v>
      </c>
      <c r="T158" s="37"/>
      <c r="U158" s="41">
        <f t="shared" si="13"/>
        <v>10</v>
      </c>
    </row>
    <row r="159" spans="1:24" s="136" customFormat="1" x14ac:dyDescent="0.35">
      <c r="A159" s="15" t="s">
        <v>379</v>
      </c>
      <c r="B159" s="40" t="s">
        <v>14</v>
      </c>
      <c r="C159" s="40" t="s">
        <v>382</v>
      </c>
      <c r="D159" s="40" t="s">
        <v>383</v>
      </c>
      <c r="E159" s="36">
        <v>5</v>
      </c>
      <c r="F159" s="37"/>
      <c r="G159" s="36">
        <v>5</v>
      </c>
      <c r="H159" s="148">
        <v>5</v>
      </c>
      <c r="I159" s="36"/>
      <c r="J159" s="34"/>
      <c r="K159" s="34"/>
      <c r="L159" s="34"/>
      <c r="M159" s="34"/>
      <c r="N159" s="34"/>
      <c r="O159" s="34"/>
      <c r="P159" s="34"/>
      <c r="Q159" s="35"/>
      <c r="R159" s="15" t="s">
        <v>62</v>
      </c>
      <c r="S159" s="103">
        <v>158</v>
      </c>
      <c r="T159" s="50"/>
      <c r="U159" s="41">
        <f t="shared" si="13"/>
        <v>5</v>
      </c>
      <c r="X159" s="137"/>
    </row>
    <row r="160" spans="1:24" s="136" customFormat="1" x14ac:dyDescent="0.35">
      <c r="A160" s="15" t="s">
        <v>379</v>
      </c>
      <c r="B160" s="40" t="s">
        <v>14</v>
      </c>
      <c r="C160" s="40" t="s">
        <v>384</v>
      </c>
      <c r="D160" s="40" t="s">
        <v>143</v>
      </c>
      <c r="E160" s="36">
        <v>5</v>
      </c>
      <c r="F160" s="37"/>
      <c r="G160" s="36">
        <v>5</v>
      </c>
      <c r="H160" s="148">
        <v>5</v>
      </c>
      <c r="I160" s="36"/>
      <c r="J160" s="34"/>
      <c r="K160" s="34"/>
      <c r="L160" s="34"/>
      <c r="M160" s="34"/>
      <c r="N160" s="34"/>
      <c r="O160" s="34"/>
      <c r="P160" s="34"/>
      <c r="Q160" s="35"/>
      <c r="R160" s="15" t="s">
        <v>175</v>
      </c>
      <c r="S160" s="103">
        <v>158</v>
      </c>
      <c r="T160" s="50"/>
      <c r="U160" s="41">
        <f t="shared" si="13"/>
        <v>5</v>
      </c>
      <c r="X160" s="137"/>
    </row>
    <row r="161" spans="1:24" s="84" customFormat="1" x14ac:dyDescent="0.35">
      <c r="A161" s="364" t="s">
        <v>385</v>
      </c>
      <c r="B161" s="365"/>
      <c r="C161" s="365"/>
      <c r="D161" s="317"/>
      <c r="E161" s="17">
        <f>SUM(E156:E160)</f>
        <v>30</v>
      </c>
      <c r="F161" s="157"/>
      <c r="G161" s="17">
        <f t="shared" ref="G161:P161" si="16">SUM(G156:G160)</f>
        <v>30</v>
      </c>
      <c r="H161" s="17">
        <f t="shared" si="16"/>
        <v>25</v>
      </c>
      <c r="I161" s="17">
        <f t="shared" si="16"/>
        <v>5</v>
      </c>
      <c r="J161" s="17">
        <f t="shared" si="16"/>
        <v>0</v>
      </c>
      <c r="K161" s="17">
        <f t="shared" si="16"/>
        <v>0</v>
      </c>
      <c r="L161" s="17">
        <f t="shared" si="16"/>
        <v>0</v>
      </c>
      <c r="M161" s="17">
        <f t="shared" si="16"/>
        <v>0</v>
      </c>
      <c r="N161" s="17">
        <f t="shared" si="16"/>
        <v>0</v>
      </c>
      <c r="O161" s="17">
        <f t="shared" si="16"/>
        <v>0</v>
      </c>
      <c r="P161" s="17">
        <f t="shared" si="16"/>
        <v>0</v>
      </c>
      <c r="Q161" s="26"/>
      <c r="R161" s="180"/>
      <c r="S161" s="98">
        <f>SUM(H161:P161)</f>
        <v>30</v>
      </c>
      <c r="T161" s="157"/>
      <c r="U161" s="98">
        <f>SUM(U156:U160)</f>
        <v>30</v>
      </c>
      <c r="X161" s="82"/>
    </row>
    <row r="162" spans="1:24" s="136" customFormat="1" ht="29.25" customHeight="1" x14ac:dyDescent="0.3">
      <c r="A162" s="47" t="s">
        <v>0</v>
      </c>
      <c r="B162" s="47" t="s">
        <v>15</v>
      </c>
      <c r="C162" s="47" t="s">
        <v>18</v>
      </c>
      <c r="D162" s="47" t="s">
        <v>17</v>
      </c>
      <c r="E162" s="48" t="s">
        <v>161</v>
      </c>
      <c r="F162" s="31"/>
      <c r="G162" s="48" t="s">
        <v>16</v>
      </c>
      <c r="H162" s="145" t="s">
        <v>7</v>
      </c>
      <c r="I162" s="48" t="s">
        <v>1</v>
      </c>
      <c r="J162" s="48" t="s">
        <v>58</v>
      </c>
      <c r="K162" s="48" t="s">
        <v>9</v>
      </c>
      <c r="L162" s="48" t="s">
        <v>5</v>
      </c>
      <c r="M162" s="48" t="s">
        <v>6</v>
      </c>
      <c r="N162" s="48" t="s">
        <v>2</v>
      </c>
      <c r="O162" s="48" t="s">
        <v>12</v>
      </c>
      <c r="P162" s="48" t="s">
        <v>200</v>
      </c>
      <c r="Q162" s="49" t="s">
        <v>66</v>
      </c>
      <c r="R162" s="173" t="s">
        <v>145</v>
      </c>
      <c r="S162" s="47" t="s">
        <v>4</v>
      </c>
      <c r="T162" s="50"/>
      <c r="U162" s="47" t="s">
        <v>136</v>
      </c>
      <c r="X162" s="137"/>
    </row>
    <row r="163" spans="1:24" x14ac:dyDescent="0.35">
      <c r="A163" s="90" t="s">
        <v>395</v>
      </c>
      <c r="B163" s="90" t="s">
        <v>24</v>
      </c>
      <c r="C163" s="90" t="s">
        <v>396</v>
      </c>
      <c r="D163" s="90" t="s">
        <v>397</v>
      </c>
      <c r="E163" s="13">
        <v>5</v>
      </c>
      <c r="F163" s="89"/>
      <c r="G163" s="13">
        <v>5</v>
      </c>
      <c r="H163" s="13">
        <v>5</v>
      </c>
      <c r="I163" s="13"/>
      <c r="J163" s="13"/>
      <c r="K163" s="13"/>
      <c r="L163" s="13"/>
      <c r="M163" s="13"/>
      <c r="N163" s="13"/>
      <c r="O163" s="13"/>
      <c r="P163" s="13"/>
      <c r="Q163" s="19"/>
      <c r="R163" s="178"/>
      <c r="S163" s="9">
        <v>159</v>
      </c>
      <c r="T163" s="89"/>
      <c r="U163" s="41">
        <f t="shared" si="13"/>
        <v>5</v>
      </c>
    </row>
    <row r="164" spans="1:24" x14ac:dyDescent="0.35">
      <c r="A164" s="90" t="s">
        <v>395</v>
      </c>
      <c r="B164" s="90" t="s">
        <v>29</v>
      </c>
      <c r="C164" s="90" t="s">
        <v>80</v>
      </c>
      <c r="D164" s="90" t="s">
        <v>81</v>
      </c>
      <c r="E164" s="13">
        <v>10</v>
      </c>
      <c r="F164" s="89"/>
      <c r="G164" s="13">
        <v>10</v>
      </c>
      <c r="H164" s="13"/>
      <c r="I164" s="13">
        <v>10</v>
      </c>
      <c r="J164" s="13"/>
      <c r="K164" s="13"/>
      <c r="L164" s="13"/>
      <c r="M164" s="13"/>
      <c r="N164" s="13"/>
      <c r="O164" s="13"/>
      <c r="P164" s="13"/>
      <c r="Q164" s="19"/>
      <c r="R164" s="178"/>
      <c r="S164" s="9">
        <v>159</v>
      </c>
      <c r="T164" s="89"/>
      <c r="U164" s="41">
        <f t="shared" si="13"/>
        <v>10</v>
      </c>
    </row>
    <row r="165" spans="1:24" x14ac:dyDescent="0.35">
      <c r="A165" s="90" t="s">
        <v>398</v>
      </c>
      <c r="B165" s="90" t="s">
        <v>24</v>
      </c>
      <c r="C165" s="90" t="s">
        <v>399</v>
      </c>
      <c r="D165" s="90" t="s">
        <v>186</v>
      </c>
      <c r="E165" s="13">
        <v>5</v>
      </c>
      <c r="F165" s="89"/>
      <c r="G165" s="13">
        <v>5</v>
      </c>
      <c r="H165" s="13">
        <v>5</v>
      </c>
      <c r="I165" s="13"/>
      <c r="J165" s="13"/>
      <c r="K165" s="13"/>
      <c r="L165" s="13"/>
      <c r="M165" s="13"/>
      <c r="N165" s="13"/>
      <c r="O165" s="13"/>
      <c r="P165" s="13"/>
      <c r="Q165" s="19"/>
      <c r="R165" s="178"/>
      <c r="S165" s="9">
        <v>159</v>
      </c>
      <c r="T165" s="89"/>
      <c r="U165" s="41">
        <f t="shared" si="13"/>
        <v>5</v>
      </c>
    </row>
    <row r="166" spans="1:24" s="84" customFormat="1" x14ac:dyDescent="0.35">
      <c r="A166" s="364" t="s">
        <v>400</v>
      </c>
      <c r="B166" s="365"/>
      <c r="C166" s="365"/>
      <c r="D166" s="317"/>
      <c r="E166" s="17">
        <f>SUM(E163:E165)</f>
        <v>20</v>
      </c>
      <c r="F166" s="157"/>
      <c r="G166" s="17">
        <f t="shared" ref="G166:P166" si="17">SUM(G163:G165)</f>
        <v>20</v>
      </c>
      <c r="H166" s="17">
        <f t="shared" si="17"/>
        <v>10</v>
      </c>
      <c r="I166" s="17">
        <f t="shared" si="17"/>
        <v>10</v>
      </c>
      <c r="J166" s="17">
        <f t="shared" si="17"/>
        <v>0</v>
      </c>
      <c r="K166" s="17">
        <f t="shared" si="17"/>
        <v>0</v>
      </c>
      <c r="L166" s="17">
        <f t="shared" si="17"/>
        <v>0</v>
      </c>
      <c r="M166" s="17">
        <f t="shared" si="17"/>
        <v>0</v>
      </c>
      <c r="N166" s="17">
        <f t="shared" si="17"/>
        <v>0</v>
      </c>
      <c r="O166" s="17">
        <f t="shared" si="17"/>
        <v>0</v>
      </c>
      <c r="P166" s="17">
        <f t="shared" si="17"/>
        <v>0</v>
      </c>
      <c r="Q166" s="26"/>
      <c r="R166" s="180"/>
      <c r="S166" s="98">
        <f>SUM(H166:P166)</f>
        <v>20</v>
      </c>
      <c r="T166" s="157"/>
      <c r="U166" s="98">
        <f>SUM(U163:U165)</f>
        <v>20</v>
      </c>
      <c r="X166" s="82"/>
    </row>
    <row r="167" spans="1:24" s="136" customFormat="1" ht="29.25" customHeight="1" x14ac:dyDescent="0.3">
      <c r="A167" s="47" t="s">
        <v>0</v>
      </c>
      <c r="B167" s="47" t="s">
        <v>15</v>
      </c>
      <c r="C167" s="47" t="s">
        <v>18</v>
      </c>
      <c r="D167" s="47" t="s">
        <v>17</v>
      </c>
      <c r="E167" s="48" t="s">
        <v>161</v>
      </c>
      <c r="F167" s="31"/>
      <c r="G167" s="48" t="s">
        <v>16</v>
      </c>
      <c r="H167" s="145" t="s">
        <v>7</v>
      </c>
      <c r="I167" s="48" t="s">
        <v>1</v>
      </c>
      <c r="J167" s="48" t="s">
        <v>58</v>
      </c>
      <c r="K167" s="48" t="s">
        <v>9</v>
      </c>
      <c r="L167" s="48" t="s">
        <v>5</v>
      </c>
      <c r="M167" s="48" t="s">
        <v>6</v>
      </c>
      <c r="N167" s="48" t="s">
        <v>2</v>
      </c>
      <c r="O167" s="48" t="s">
        <v>12</v>
      </c>
      <c r="P167" s="48" t="s">
        <v>200</v>
      </c>
      <c r="Q167" s="49" t="s">
        <v>66</v>
      </c>
      <c r="R167" s="173" t="s">
        <v>145</v>
      </c>
      <c r="S167" s="47" t="s">
        <v>4</v>
      </c>
      <c r="T167" s="50"/>
      <c r="U167" s="47" t="s">
        <v>136</v>
      </c>
      <c r="X167" s="137"/>
    </row>
    <row r="168" spans="1:24" x14ac:dyDescent="0.35">
      <c r="A168" s="90" t="s">
        <v>404</v>
      </c>
      <c r="B168" s="90" t="s">
        <v>14</v>
      </c>
      <c r="C168" s="90" t="s">
        <v>412</v>
      </c>
      <c r="D168" s="90" t="s">
        <v>413</v>
      </c>
      <c r="E168" s="13">
        <v>10</v>
      </c>
      <c r="F168" s="89"/>
      <c r="G168" s="13">
        <v>10</v>
      </c>
      <c r="H168" s="13">
        <v>5</v>
      </c>
      <c r="I168" s="13">
        <v>5</v>
      </c>
      <c r="J168" s="13"/>
      <c r="K168" s="13"/>
      <c r="L168" s="13"/>
      <c r="M168" s="13"/>
      <c r="N168" s="13"/>
      <c r="O168" s="13"/>
      <c r="P168" s="13"/>
      <c r="Q168" s="19"/>
      <c r="R168" s="178" t="s">
        <v>375</v>
      </c>
      <c r="S168" s="9">
        <v>160</v>
      </c>
      <c r="T168" s="89"/>
      <c r="U168" s="41">
        <f t="shared" si="13"/>
        <v>10</v>
      </c>
    </row>
    <row r="169" spans="1:24" x14ac:dyDescent="0.35">
      <c r="A169" s="90" t="s">
        <v>414</v>
      </c>
      <c r="B169" s="90" t="s">
        <v>14</v>
      </c>
      <c r="C169" s="90" t="s">
        <v>144</v>
      </c>
      <c r="D169" s="90" t="s">
        <v>20</v>
      </c>
      <c r="E169" s="13">
        <v>10</v>
      </c>
      <c r="F169" s="89"/>
      <c r="G169" s="13">
        <v>10</v>
      </c>
      <c r="H169" s="13"/>
      <c r="I169" s="13">
        <v>10</v>
      </c>
      <c r="J169" s="13"/>
      <c r="K169" s="13"/>
      <c r="L169" s="13"/>
      <c r="M169" s="13"/>
      <c r="N169" s="13"/>
      <c r="O169" s="13"/>
      <c r="P169" s="13"/>
      <c r="Q169" s="19"/>
      <c r="R169" s="178" t="s">
        <v>62</v>
      </c>
      <c r="S169" s="9">
        <v>160</v>
      </c>
      <c r="T169" s="89"/>
      <c r="U169" s="41">
        <f t="shared" si="13"/>
        <v>10</v>
      </c>
    </row>
    <row r="170" spans="1:24" x14ac:dyDescent="0.35">
      <c r="A170" s="90" t="s">
        <v>409</v>
      </c>
      <c r="B170" s="269"/>
      <c r="C170" s="269"/>
      <c r="D170" s="90" t="s">
        <v>415</v>
      </c>
      <c r="E170" s="13">
        <v>442.1</v>
      </c>
      <c r="F170" s="89"/>
      <c r="G170" s="13">
        <v>442.1</v>
      </c>
      <c r="H170" s="13"/>
      <c r="I170" s="13"/>
      <c r="J170" s="13"/>
      <c r="K170" s="13"/>
      <c r="L170" s="13"/>
      <c r="M170" s="13"/>
      <c r="N170" s="13"/>
      <c r="O170" s="13">
        <v>442.1</v>
      </c>
      <c r="P170" s="13"/>
      <c r="Q170" s="19"/>
      <c r="R170" s="178" t="s">
        <v>132</v>
      </c>
      <c r="S170" s="9">
        <v>160</v>
      </c>
      <c r="T170" s="89"/>
      <c r="U170" s="41">
        <f t="shared" ref="U170:U175" si="18">SUM(H170:P170)</f>
        <v>442.1</v>
      </c>
    </row>
    <row r="171" spans="1:24" x14ac:dyDescent="0.35">
      <c r="A171" s="90" t="s">
        <v>416</v>
      </c>
      <c r="B171" s="269"/>
      <c r="C171" s="269"/>
      <c r="D171" s="90" t="s">
        <v>417</v>
      </c>
      <c r="E171" s="13">
        <v>22.08</v>
      </c>
      <c r="F171" s="89"/>
      <c r="G171" s="13">
        <v>22.08</v>
      </c>
      <c r="H171" s="13"/>
      <c r="I171" s="13">
        <v>22.08</v>
      </c>
      <c r="J171" s="13"/>
      <c r="K171" s="13"/>
      <c r="L171" s="13"/>
      <c r="M171" s="13"/>
      <c r="N171" s="13"/>
      <c r="O171" s="13"/>
      <c r="P171" s="13"/>
      <c r="Q171" s="19"/>
      <c r="R171" s="178" t="s">
        <v>62</v>
      </c>
      <c r="S171" s="9">
        <v>160</v>
      </c>
      <c r="T171" s="89"/>
      <c r="U171" s="41">
        <f t="shared" si="18"/>
        <v>22.08</v>
      </c>
    </row>
    <row r="172" spans="1:24" x14ac:dyDescent="0.35">
      <c r="A172" s="90" t="s">
        <v>416</v>
      </c>
      <c r="B172" s="269"/>
      <c r="C172" s="269"/>
      <c r="D172" s="90" t="s">
        <v>418</v>
      </c>
      <c r="E172" s="13">
        <v>28</v>
      </c>
      <c r="F172" s="89"/>
      <c r="G172" s="13">
        <v>28</v>
      </c>
      <c r="H172" s="13"/>
      <c r="I172" s="13"/>
      <c r="J172" s="13"/>
      <c r="K172" s="13"/>
      <c r="L172" s="13"/>
      <c r="M172" s="13"/>
      <c r="N172" s="13">
        <v>28</v>
      </c>
      <c r="O172" s="13"/>
      <c r="P172" s="13"/>
      <c r="Q172" s="19"/>
      <c r="R172" s="178" t="s">
        <v>62</v>
      </c>
      <c r="S172" s="9">
        <v>160</v>
      </c>
      <c r="T172" s="89"/>
      <c r="U172" s="41">
        <f t="shared" si="18"/>
        <v>28</v>
      </c>
    </row>
    <row r="173" spans="1:24" ht="16" customHeight="1" x14ac:dyDescent="0.35">
      <c r="A173" s="90" t="s">
        <v>416</v>
      </c>
      <c r="B173" s="269"/>
      <c r="C173" s="269"/>
      <c r="D173" s="90" t="s">
        <v>190</v>
      </c>
      <c r="E173" s="13">
        <v>30</v>
      </c>
      <c r="F173" s="89"/>
      <c r="G173" s="13">
        <v>20</v>
      </c>
      <c r="H173" s="13"/>
      <c r="I173" s="13"/>
      <c r="J173" s="13"/>
      <c r="K173" s="13"/>
      <c r="L173" s="13"/>
      <c r="M173" s="13"/>
      <c r="N173" s="13">
        <v>20</v>
      </c>
      <c r="O173" s="13"/>
      <c r="P173" s="13"/>
      <c r="Q173" s="19"/>
      <c r="R173" s="178" t="s">
        <v>62</v>
      </c>
      <c r="S173" s="9">
        <v>160</v>
      </c>
      <c r="T173" s="89"/>
      <c r="U173" s="41">
        <f t="shared" si="18"/>
        <v>20</v>
      </c>
    </row>
    <row r="174" spans="1:24" x14ac:dyDescent="0.35">
      <c r="A174" s="23" t="s">
        <v>416</v>
      </c>
      <c r="B174" s="270"/>
      <c r="C174" s="270"/>
      <c r="D174" s="23" t="s">
        <v>419</v>
      </c>
      <c r="E174" s="13"/>
      <c r="F174" s="24"/>
      <c r="G174" s="13">
        <v>5</v>
      </c>
      <c r="H174" s="13"/>
      <c r="I174" s="13"/>
      <c r="J174" s="13"/>
      <c r="K174" s="13"/>
      <c r="L174" s="13"/>
      <c r="M174" s="13"/>
      <c r="N174" s="13">
        <v>5</v>
      </c>
      <c r="O174" s="13"/>
      <c r="P174" s="13"/>
      <c r="Q174" s="19"/>
      <c r="R174" s="40" t="s">
        <v>62</v>
      </c>
      <c r="S174" s="91">
        <v>160</v>
      </c>
      <c r="T174" s="52"/>
      <c r="U174" s="41">
        <f t="shared" si="18"/>
        <v>5</v>
      </c>
    </row>
    <row r="175" spans="1:24" x14ac:dyDescent="0.35">
      <c r="A175" s="23" t="s">
        <v>416</v>
      </c>
      <c r="B175" s="270"/>
      <c r="C175" s="270"/>
      <c r="D175" s="23" t="s">
        <v>420</v>
      </c>
      <c r="E175" s="13"/>
      <c r="F175" s="24"/>
      <c r="G175" s="13">
        <v>5</v>
      </c>
      <c r="H175" s="13"/>
      <c r="I175" s="13"/>
      <c r="J175" s="13"/>
      <c r="K175" s="13"/>
      <c r="L175" s="13"/>
      <c r="M175" s="13"/>
      <c r="N175" s="13">
        <v>5</v>
      </c>
      <c r="O175" s="13"/>
      <c r="P175" s="13"/>
      <c r="Q175" s="19"/>
      <c r="R175" s="40" t="s">
        <v>62</v>
      </c>
      <c r="S175" s="91">
        <v>160</v>
      </c>
      <c r="T175" s="52"/>
      <c r="U175" s="41">
        <f t="shared" si="18"/>
        <v>5</v>
      </c>
    </row>
    <row r="176" spans="1:24" x14ac:dyDescent="0.35">
      <c r="A176" s="23" t="s">
        <v>416</v>
      </c>
      <c r="B176" s="270"/>
      <c r="C176" s="270"/>
      <c r="D176" s="23" t="s">
        <v>5</v>
      </c>
      <c r="E176" s="13">
        <v>50</v>
      </c>
      <c r="F176" s="24"/>
      <c r="G176" s="13">
        <v>50</v>
      </c>
      <c r="H176" s="13"/>
      <c r="I176" s="13"/>
      <c r="J176" s="13"/>
      <c r="K176" s="13"/>
      <c r="L176" s="13">
        <v>50</v>
      </c>
      <c r="M176" s="13"/>
      <c r="N176" s="13"/>
      <c r="O176" s="13"/>
      <c r="P176" s="13"/>
      <c r="Q176" s="19"/>
      <c r="R176" s="40" t="s">
        <v>62</v>
      </c>
      <c r="S176" s="91">
        <v>161</v>
      </c>
      <c r="T176" s="52"/>
      <c r="U176" s="41">
        <f t="shared" ref="U176:U197" si="19">SUM(H176:P176)</f>
        <v>50</v>
      </c>
    </row>
    <row r="177" spans="1:24" x14ac:dyDescent="0.35">
      <c r="A177" s="23" t="s">
        <v>416</v>
      </c>
      <c r="B177" s="270"/>
      <c r="C177" s="270"/>
      <c r="D177" s="23" t="s">
        <v>191</v>
      </c>
      <c r="E177" s="13">
        <v>77</v>
      </c>
      <c r="F177" s="24"/>
      <c r="G177" s="13">
        <v>77</v>
      </c>
      <c r="H177" s="13"/>
      <c r="I177" s="13"/>
      <c r="J177" s="13"/>
      <c r="K177" s="13"/>
      <c r="L177" s="13"/>
      <c r="M177" s="13"/>
      <c r="N177" s="13">
        <v>77</v>
      </c>
      <c r="O177" s="13"/>
      <c r="P177" s="13"/>
      <c r="Q177" s="19"/>
      <c r="R177" s="40" t="s">
        <v>62</v>
      </c>
      <c r="S177" s="91">
        <v>161</v>
      </c>
      <c r="T177" s="52"/>
      <c r="U177" s="41">
        <f t="shared" si="19"/>
        <v>77</v>
      </c>
    </row>
    <row r="178" spans="1:24" s="78" customFormat="1" x14ac:dyDescent="0.35">
      <c r="A178" s="274" t="s">
        <v>421</v>
      </c>
      <c r="B178" s="270"/>
      <c r="C178" s="270"/>
      <c r="D178" s="240" t="s">
        <v>422</v>
      </c>
      <c r="E178" s="16">
        <v>105</v>
      </c>
      <c r="F178" s="33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20"/>
      <c r="R178" s="42" t="s">
        <v>62</v>
      </c>
      <c r="S178" s="91">
        <v>161</v>
      </c>
      <c r="T178" s="258"/>
      <c r="U178" s="41">
        <f t="shared" si="19"/>
        <v>0</v>
      </c>
      <c r="X178" s="321"/>
    </row>
    <row r="179" spans="1:24" s="78" customFormat="1" x14ac:dyDescent="0.35">
      <c r="A179" s="274" t="s">
        <v>421</v>
      </c>
      <c r="B179" s="274" t="s">
        <v>29</v>
      </c>
      <c r="C179" s="274" t="s">
        <v>561</v>
      </c>
      <c r="D179" s="271" t="s">
        <v>557</v>
      </c>
      <c r="E179" s="232"/>
      <c r="F179" s="33"/>
      <c r="G179" s="272">
        <v>5</v>
      </c>
      <c r="H179" s="272">
        <v>5</v>
      </c>
      <c r="I179" s="245"/>
      <c r="J179" s="245"/>
      <c r="K179" s="232"/>
      <c r="L179" s="273"/>
      <c r="M179" s="16"/>
      <c r="N179" s="16"/>
      <c r="O179" s="16"/>
      <c r="P179" s="16"/>
      <c r="Q179" s="20"/>
      <c r="R179" s="42" t="s">
        <v>62</v>
      </c>
      <c r="S179" s="91">
        <v>161</v>
      </c>
      <c r="T179" s="258"/>
      <c r="U179" s="41">
        <f t="shared" si="19"/>
        <v>5</v>
      </c>
      <c r="X179" s="321"/>
    </row>
    <row r="180" spans="1:24" s="78" customFormat="1" x14ac:dyDescent="0.35">
      <c r="A180" s="274" t="s">
        <v>421</v>
      </c>
      <c r="B180" s="274" t="s">
        <v>29</v>
      </c>
      <c r="C180" s="274" t="s">
        <v>170</v>
      </c>
      <c r="D180" s="271" t="s">
        <v>558</v>
      </c>
      <c r="E180" s="232"/>
      <c r="F180" s="33"/>
      <c r="G180" s="272">
        <v>5</v>
      </c>
      <c r="H180" s="272">
        <v>5</v>
      </c>
      <c r="I180" s="245"/>
      <c r="J180" s="245"/>
      <c r="K180" s="232"/>
      <c r="L180" s="273"/>
      <c r="M180" s="16"/>
      <c r="N180" s="16"/>
      <c r="O180" s="16"/>
      <c r="P180" s="16"/>
      <c r="Q180" s="20"/>
      <c r="R180" s="42" t="s">
        <v>62</v>
      </c>
      <c r="S180" s="91">
        <v>161</v>
      </c>
      <c r="T180" s="258"/>
      <c r="U180" s="41">
        <f t="shared" si="19"/>
        <v>5</v>
      </c>
      <c r="X180" s="321"/>
    </row>
    <row r="181" spans="1:24" s="78" customFormat="1" x14ac:dyDescent="0.35">
      <c r="A181" s="274" t="s">
        <v>421</v>
      </c>
      <c r="B181" s="274" t="s">
        <v>29</v>
      </c>
      <c r="C181" s="274" t="s">
        <v>179</v>
      </c>
      <c r="D181" s="271" t="s">
        <v>559</v>
      </c>
      <c r="E181" s="232"/>
      <c r="F181" s="33"/>
      <c r="G181" s="272">
        <v>10</v>
      </c>
      <c r="H181" s="245">
        <v>5</v>
      </c>
      <c r="I181" s="272">
        <v>5</v>
      </c>
      <c r="J181" s="245"/>
      <c r="K181" s="232"/>
      <c r="L181" s="273"/>
      <c r="M181" s="16"/>
      <c r="N181" s="16"/>
      <c r="O181" s="16"/>
      <c r="P181" s="16"/>
      <c r="Q181" s="20"/>
      <c r="R181" s="42" t="s">
        <v>62</v>
      </c>
      <c r="S181" s="91">
        <v>161</v>
      </c>
      <c r="T181" s="258"/>
      <c r="U181" s="41">
        <f t="shared" si="19"/>
        <v>10</v>
      </c>
      <c r="X181" s="321"/>
    </row>
    <row r="182" spans="1:24" s="78" customFormat="1" x14ac:dyDescent="0.35">
      <c r="A182" s="274" t="s">
        <v>421</v>
      </c>
      <c r="B182" s="274" t="s">
        <v>29</v>
      </c>
      <c r="C182" s="274" t="s">
        <v>45</v>
      </c>
      <c r="D182" s="271" t="s">
        <v>560</v>
      </c>
      <c r="E182" s="232"/>
      <c r="F182" s="33"/>
      <c r="G182" s="272">
        <v>5</v>
      </c>
      <c r="H182" s="272">
        <v>5</v>
      </c>
      <c r="I182" s="245"/>
      <c r="J182" s="245"/>
      <c r="K182" s="273"/>
      <c r="L182" s="232"/>
      <c r="M182" s="16"/>
      <c r="N182" s="16"/>
      <c r="O182" s="16"/>
      <c r="P182" s="16"/>
      <c r="Q182" s="20"/>
      <c r="R182" s="42" t="s">
        <v>62</v>
      </c>
      <c r="S182" s="91">
        <v>161</v>
      </c>
      <c r="T182" s="258"/>
      <c r="U182" s="41">
        <f t="shared" si="19"/>
        <v>5</v>
      </c>
      <c r="X182" s="321"/>
    </row>
    <row r="183" spans="1:24" s="78" customFormat="1" x14ac:dyDescent="0.35">
      <c r="A183" s="274" t="s">
        <v>421</v>
      </c>
      <c r="B183" s="274" t="s">
        <v>14</v>
      </c>
      <c r="C183" s="274" t="s">
        <v>73</v>
      </c>
      <c r="D183" s="271" t="s">
        <v>544</v>
      </c>
      <c r="E183" s="232"/>
      <c r="F183" s="33"/>
      <c r="G183" s="272">
        <v>5</v>
      </c>
      <c r="H183" s="272">
        <v>5</v>
      </c>
      <c r="I183" s="245"/>
      <c r="J183" s="245"/>
      <c r="K183" s="232"/>
      <c r="L183" s="273"/>
      <c r="M183" s="16"/>
      <c r="N183" s="16"/>
      <c r="O183" s="16"/>
      <c r="P183" s="16"/>
      <c r="Q183" s="20"/>
      <c r="R183" s="42" t="s">
        <v>62</v>
      </c>
      <c r="S183" s="91">
        <v>161</v>
      </c>
      <c r="T183" s="258"/>
      <c r="U183" s="41">
        <f t="shared" si="19"/>
        <v>5</v>
      </c>
      <c r="X183" s="321"/>
    </row>
    <row r="184" spans="1:24" s="78" customFormat="1" x14ac:dyDescent="0.35">
      <c r="A184" s="274" t="s">
        <v>421</v>
      </c>
      <c r="B184" s="274" t="s">
        <v>24</v>
      </c>
      <c r="C184" s="274" t="s">
        <v>358</v>
      </c>
      <c r="D184" s="271" t="s">
        <v>545</v>
      </c>
      <c r="E184" s="232"/>
      <c r="F184" s="33"/>
      <c r="G184" s="272">
        <v>5</v>
      </c>
      <c r="H184" s="245">
        <v>5</v>
      </c>
      <c r="I184" s="245"/>
      <c r="J184" s="245"/>
      <c r="K184" s="273"/>
      <c r="L184" s="232"/>
      <c r="M184" s="16"/>
      <c r="N184" s="16"/>
      <c r="O184" s="16"/>
      <c r="P184" s="16"/>
      <c r="Q184" s="20"/>
      <c r="R184" s="42" t="s">
        <v>62</v>
      </c>
      <c r="S184" s="91">
        <v>161</v>
      </c>
      <c r="T184" s="258"/>
      <c r="U184" s="41">
        <f t="shared" si="19"/>
        <v>5</v>
      </c>
      <c r="X184" s="321"/>
    </row>
    <row r="185" spans="1:24" s="78" customFormat="1" x14ac:dyDescent="0.35">
      <c r="A185" s="274" t="s">
        <v>421</v>
      </c>
      <c r="B185" s="274" t="s">
        <v>14</v>
      </c>
      <c r="C185" s="274" t="s">
        <v>550</v>
      </c>
      <c r="D185" s="271" t="s">
        <v>546</v>
      </c>
      <c r="E185" s="232"/>
      <c r="F185" s="33"/>
      <c r="G185" s="272">
        <v>10</v>
      </c>
      <c r="H185" s="245">
        <v>5</v>
      </c>
      <c r="I185" s="272">
        <v>5</v>
      </c>
      <c r="J185" s="245"/>
      <c r="K185" s="273"/>
      <c r="L185" s="232"/>
      <c r="M185" s="16"/>
      <c r="N185" s="16"/>
      <c r="O185" s="16"/>
      <c r="P185" s="16"/>
      <c r="Q185" s="20"/>
      <c r="R185" s="42" t="s">
        <v>62</v>
      </c>
      <c r="S185" s="91">
        <v>161</v>
      </c>
      <c r="T185" s="258"/>
      <c r="U185" s="41">
        <f t="shared" si="19"/>
        <v>10</v>
      </c>
      <c r="X185" s="321"/>
    </row>
    <row r="186" spans="1:24" s="78" customFormat="1" x14ac:dyDescent="0.35">
      <c r="A186" s="274" t="s">
        <v>421</v>
      </c>
      <c r="B186" s="274" t="s">
        <v>29</v>
      </c>
      <c r="C186" s="274" t="s">
        <v>551</v>
      </c>
      <c r="D186" s="271" t="s">
        <v>547</v>
      </c>
      <c r="E186" s="232"/>
      <c r="F186" s="33"/>
      <c r="G186" s="272">
        <v>10</v>
      </c>
      <c r="H186" s="245">
        <v>5</v>
      </c>
      <c r="I186" s="272">
        <v>5</v>
      </c>
      <c r="J186" s="245"/>
      <c r="K186" s="273"/>
      <c r="L186" s="232"/>
      <c r="M186" s="16"/>
      <c r="N186" s="16"/>
      <c r="O186" s="16"/>
      <c r="P186" s="16"/>
      <c r="Q186" s="20"/>
      <c r="R186" s="42" t="s">
        <v>62</v>
      </c>
      <c r="S186" s="91">
        <v>161</v>
      </c>
      <c r="T186" s="258"/>
      <c r="U186" s="41">
        <f t="shared" si="19"/>
        <v>10</v>
      </c>
      <c r="X186" s="321"/>
    </row>
    <row r="187" spans="1:24" s="78" customFormat="1" x14ac:dyDescent="0.35">
      <c r="A187" s="274" t="s">
        <v>421</v>
      </c>
      <c r="B187" s="274" t="s">
        <v>27</v>
      </c>
      <c r="C187" s="274" t="s">
        <v>552</v>
      </c>
      <c r="D187" s="271" t="s">
        <v>548</v>
      </c>
      <c r="E187" s="232"/>
      <c r="F187" s="33"/>
      <c r="G187" s="272">
        <v>5</v>
      </c>
      <c r="H187" s="272">
        <v>5</v>
      </c>
      <c r="I187" s="245"/>
      <c r="J187" s="245"/>
      <c r="K187" s="232"/>
      <c r="L187" s="273"/>
      <c r="M187" s="16"/>
      <c r="N187" s="16"/>
      <c r="O187" s="16"/>
      <c r="P187" s="16"/>
      <c r="Q187" s="20"/>
      <c r="R187" s="42" t="s">
        <v>62</v>
      </c>
      <c r="S187" s="91">
        <v>161</v>
      </c>
      <c r="T187" s="258"/>
      <c r="U187" s="41">
        <f t="shared" si="19"/>
        <v>5</v>
      </c>
      <c r="X187" s="321"/>
    </row>
    <row r="188" spans="1:24" s="78" customFormat="1" x14ac:dyDescent="0.35">
      <c r="A188" s="274" t="s">
        <v>421</v>
      </c>
      <c r="B188" s="274" t="s">
        <v>27</v>
      </c>
      <c r="C188" s="274" t="s">
        <v>554</v>
      </c>
      <c r="D188" s="271" t="s">
        <v>549</v>
      </c>
      <c r="E188" s="232"/>
      <c r="F188" s="33"/>
      <c r="G188" s="272">
        <v>10</v>
      </c>
      <c r="H188" s="272">
        <v>5</v>
      </c>
      <c r="I188" s="272">
        <v>5</v>
      </c>
      <c r="J188" s="245"/>
      <c r="K188" s="232"/>
      <c r="L188" s="273"/>
      <c r="M188" s="16"/>
      <c r="N188" s="16"/>
      <c r="O188" s="16"/>
      <c r="P188" s="16"/>
      <c r="Q188" s="20"/>
      <c r="R188" s="42" t="s">
        <v>62</v>
      </c>
      <c r="S188" s="91">
        <v>161</v>
      </c>
      <c r="T188" s="258"/>
      <c r="U188" s="41">
        <f t="shared" si="19"/>
        <v>10</v>
      </c>
      <c r="X188" s="321"/>
    </row>
    <row r="189" spans="1:24" s="78" customFormat="1" x14ac:dyDescent="0.35">
      <c r="A189" s="274" t="s">
        <v>421</v>
      </c>
      <c r="B189" s="274" t="s">
        <v>14</v>
      </c>
      <c r="C189" s="274" t="s">
        <v>555</v>
      </c>
      <c r="D189" s="271" t="s">
        <v>562</v>
      </c>
      <c r="E189" s="232"/>
      <c r="F189" s="33"/>
      <c r="G189" s="272">
        <v>5</v>
      </c>
      <c r="H189" s="272">
        <v>5</v>
      </c>
      <c r="I189" s="245"/>
      <c r="J189" s="245"/>
      <c r="K189" s="273"/>
      <c r="L189" s="232"/>
      <c r="M189" s="16"/>
      <c r="N189" s="16"/>
      <c r="O189" s="16"/>
      <c r="P189" s="16"/>
      <c r="Q189" s="20"/>
      <c r="R189" s="42" t="s">
        <v>62</v>
      </c>
      <c r="S189" s="91">
        <v>161</v>
      </c>
      <c r="T189" s="258"/>
      <c r="U189" s="41">
        <f t="shared" si="19"/>
        <v>5</v>
      </c>
      <c r="X189" s="321"/>
    </row>
    <row r="190" spans="1:24" s="78" customFormat="1" x14ac:dyDescent="0.35">
      <c r="A190" s="274" t="s">
        <v>421</v>
      </c>
      <c r="B190" s="274" t="s">
        <v>14</v>
      </c>
      <c r="C190" s="274" t="s">
        <v>553</v>
      </c>
      <c r="D190" s="271" t="s">
        <v>563</v>
      </c>
      <c r="E190" s="232"/>
      <c r="F190" s="33"/>
      <c r="G190" s="272">
        <v>5</v>
      </c>
      <c r="H190" s="272">
        <v>5</v>
      </c>
      <c r="I190" s="245"/>
      <c r="J190" s="245"/>
      <c r="K190" s="273"/>
      <c r="L190" s="232"/>
      <c r="M190" s="16"/>
      <c r="N190" s="16"/>
      <c r="O190" s="16"/>
      <c r="P190" s="16"/>
      <c r="Q190" s="20"/>
      <c r="R190" s="42" t="s">
        <v>62</v>
      </c>
      <c r="S190" s="91">
        <v>161</v>
      </c>
      <c r="T190" s="258"/>
      <c r="U190" s="41">
        <f t="shared" si="19"/>
        <v>5</v>
      </c>
      <c r="X190" s="321"/>
    </row>
    <row r="191" spans="1:24" s="78" customFormat="1" x14ac:dyDescent="0.35">
      <c r="A191" s="274" t="s">
        <v>421</v>
      </c>
      <c r="B191" s="274" t="s">
        <v>27</v>
      </c>
      <c r="C191" s="274" t="s">
        <v>285</v>
      </c>
      <c r="D191" s="271" t="s">
        <v>564</v>
      </c>
      <c r="E191" s="232"/>
      <c r="F191" s="33"/>
      <c r="G191" s="272">
        <v>5</v>
      </c>
      <c r="H191" s="272">
        <v>5</v>
      </c>
      <c r="I191" s="245"/>
      <c r="J191" s="245"/>
      <c r="K191" s="232"/>
      <c r="L191" s="273"/>
      <c r="M191" s="16"/>
      <c r="N191" s="16"/>
      <c r="O191" s="16"/>
      <c r="P191" s="16"/>
      <c r="Q191" s="20"/>
      <c r="R191" s="42" t="s">
        <v>62</v>
      </c>
      <c r="S191" s="91">
        <v>161</v>
      </c>
      <c r="T191" s="258"/>
      <c r="U191" s="41">
        <f t="shared" si="19"/>
        <v>5</v>
      </c>
      <c r="X191" s="321"/>
    </row>
    <row r="192" spans="1:24" s="78" customFormat="1" x14ac:dyDescent="0.35">
      <c r="A192" s="274" t="s">
        <v>421</v>
      </c>
      <c r="B192" s="274" t="s">
        <v>14</v>
      </c>
      <c r="C192" s="274" t="s">
        <v>53</v>
      </c>
      <c r="D192" s="271" t="s">
        <v>565</v>
      </c>
      <c r="E192" s="232"/>
      <c r="F192" s="33"/>
      <c r="G192" s="272">
        <v>5</v>
      </c>
      <c r="H192" s="272">
        <v>5</v>
      </c>
      <c r="I192" s="245"/>
      <c r="J192" s="245"/>
      <c r="K192" s="273"/>
      <c r="L192" s="232"/>
      <c r="M192" s="16"/>
      <c r="N192" s="16"/>
      <c r="O192" s="16"/>
      <c r="P192" s="16"/>
      <c r="Q192" s="20"/>
      <c r="R192" s="42" t="s">
        <v>62</v>
      </c>
      <c r="S192" s="91">
        <v>161</v>
      </c>
      <c r="T192" s="258"/>
      <c r="U192" s="41">
        <f t="shared" si="19"/>
        <v>5</v>
      </c>
      <c r="X192" s="321"/>
    </row>
    <row r="193" spans="1:24" s="78" customFormat="1" x14ac:dyDescent="0.35">
      <c r="A193" s="274" t="s">
        <v>421</v>
      </c>
      <c r="B193" s="274" t="s">
        <v>29</v>
      </c>
      <c r="C193" s="274" t="s">
        <v>43</v>
      </c>
      <c r="D193" s="271" t="s">
        <v>566</v>
      </c>
      <c r="E193" s="232"/>
      <c r="F193" s="33"/>
      <c r="G193" s="272">
        <v>10</v>
      </c>
      <c r="H193" s="245">
        <v>5</v>
      </c>
      <c r="I193" s="272">
        <v>5</v>
      </c>
      <c r="J193" s="245"/>
      <c r="K193" s="232"/>
      <c r="L193" s="232"/>
      <c r="M193" s="16"/>
      <c r="N193" s="16"/>
      <c r="O193" s="16"/>
      <c r="P193" s="16"/>
      <c r="Q193" s="20"/>
      <c r="R193" s="42" t="s">
        <v>62</v>
      </c>
      <c r="S193" s="91">
        <v>161</v>
      </c>
      <c r="T193" s="258"/>
      <c r="U193" s="41">
        <f t="shared" si="19"/>
        <v>10</v>
      </c>
      <c r="X193" s="321"/>
    </row>
    <row r="194" spans="1:24" s="78" customFormat="1" x14ac:dyDescent="0.35">
      <c r="A194" s="274" t="s">
        <v>423</v>
      </c>
      <c r="B194" s="274" t="s">
        <v>29</v>
      </c>
      <c r="C194" s="274" t="s">
        <v>556</v>
      </c>
      <c r="D194" s="271" t="s">
        <v>567</v>
      </c>
      <c r="E194" s="16"/>
      <c r="F194" s="33"/>
      <c r="G194" s="272">
        <v>5</v>
      </c>
      <c r="H194" s="272">
        <v>5</v>
      </c>
      <c r="I194" s="245"/>
      <c r="J194" s="245"/>
      <c r="K194" s="232"/>
      <c r="L194" s="273"/>
      <c r="M194" s="16"/>
      <c r="N194" s="16"/>
      <c r="O194" s="16"/>
      <c r="P194" s="16"/>
      <c r="Q194" s="20"/>
      <c r="R194" s="42" t="s">
        <v>175</v>
      </c>
      <c r="S194" s="91">
        <v>161</v>
      </c>
      <c r="T194" s="258"/>
      <c r="U194" s="154">
        <f t="shared" si="19"/>
        <v>5</v>
      </c>
      <c r="X194" s="321"/>
    </row>
    <row r="195" spans="1:24" s="78" customFormat="1" x14ac:dyDescent="0.35">
      <c r="A195" s="274" t="s">
        <v>421</v>
      </c>
      <c r="B195" s="270"/>
      <c r="C195" s="270"/>
      <c r="D195" s="271" t="s">
        <v>194</v>
      </c>
      <c r="E195" s="16">
        <v>8</v>
      </c>
      <c r="F195" s="33"/>
      <c r="G195" s="272">
        <v>8</v>
      </c>
      <c r="H195" s="272"/>
      <c r="I195" s="245"/>
      <c r="J195" s="245"/>
      <c r="K195" s="232"/>
      <c r="L195" s="273"/>
      <c r="M195" s="16"/>
      <c r="N195" s="16">
        <v>8</v>
      </c>
      <c r="O195" s="16"/>
      <c r="P195" s="16"/>
      <c r="Q195" s="20"/>
      <c r="R195" s="42"/>
      <c r="S195" s="91"/>
      <c r="T195" s="258"/>
      <c r="U195" s="154"/>
      <c r="X195" s="321"/>
    </row>
    <row r="196" spans="1:24" s="78" customFormat="1" x14ac:dyDescent="0.35">
      <c r="A196" s="274" t="s">
        <v>424</v>
      </c>
      <c r="B196" s="274" t="s">
        <v>14</v>
      </c>
      <c r="C196" s="274" t="s">
        <v>197</v>
      </c>
      <c r="D196" s="274" t="s">
        <v>193</v>
      </c>
      <c r="E196" s="16">
        <v>5</v>
      </c>
      <c r="F196" s="33"/>
      <c r="G196" s="16">
        <v>5</v>
      </c>
      <c r="H196" s="16">
        <v>5</v>
      </c>
      <c r="I196" s="16"/>
      <c r="J196" s="16"/>
      <c r="K196" s="16"/>
      <c r="L196" s="16"/>
      <c r="M196" s="16"/>
      <c r="N196" s="16"/>
      <c r="O196" s="16"/>
      <c r="P196" s="16"/>
      <c r="Q196" s="20"/>
      <c r="R196" s="42" t="s">
        <v>62</v>
      </c>
      <c r="S196" s="91">
        <v>161</v>
      </c>
      <c r="T196" s="258"/>
      <c r="U196" s="154">
        <f t="shared" si="19"/>
        <v>5</v>
      </c>
      <c r="X196" s="321"/>
    </row>
    <row r="197" spans="1:24" s="78" customFormat="1" x14ac:dyDescent="0.35">
      <c r="A197" s="274" t="s">
        <v>424</v>
      </c>
      <c r="B197" s="274" t="s">
        <v>29</v>
      </c>
      <c r="C197" s="274" t="s">
        <v>56</v>
      </c>
      <c r="D197" s="274" t="s">
        <v>425</v>
      </c>
      <c r="E197" s="16">
        <v>5</v>
      </c>
      <c r="F197" s="33"/>
      <c r="G197" s="16">
        <v>5</v>
      </c>
      <c r="H197" s="16">
        <v>5</v>
      </c>
      <c r="I197" s="16"/>
      <c r="J197" s="16"/>
      <c r="K197" s="16"/>
      <c r="L197" s="16"/>
      <c r="M197" s="16"/>
      <c r="N197" s="16"/>
      <c r="O197" s="16"/>
      <c r="P197" s="16"/>
      <c r="Q197" s="20"/>
      <c r="R197" s="42" t="s">
        <v>62</v>
      </c>
      <c r="S197" s="91">
        <v>161</v>
      </c>
      <c r="T197" s="258"/>
      <c r="U197" s="154">
        <f t="shared" si="19"/>
        <v>5</v>
      </c>
      <c r="X197" s="321"/>
    </row>
    <row r="198" spans="1:24" s="323" customFormat="1" x14ac:dyDescent="0.35">
      <c r="A198" s="364" t="s">
        <v>411</v>
      </c>
      <c r="B198" s="368"/>
      <c r="C198" s="368"/>
      <c r="D198" s="317"/>
      <c r="E198" s="262">
        <f>SUM(E168:E197)</f>
        <v>792.18000000000006</v>
      </c>
      <c r="F198" s="263"/>
      <c r="G198" s="262">
        <f t="shared" ref="G198:P198" si="20">SUM(G168:G197)</f>
        <v>792.18000000000006</v>
      </c>
      <c r="H198" s="262">
        <f t="shared" si="20"/>
        <v>95</v>
      </c>
      <c r="I198" s="262">
        <f t="shared" si="20"/>
        <v>62.08</v>
      </c>
      <c r="J198" s="262">
        <f t="shared" si="20"/>
        <v>0</v>
      </c>
      <c r="K198" s="262">
        <f t="shared" si="20"/>
        <v>0</v>
      </c>
      <c r="L198" s="262">
        <f t="shared" si="20"/>
        <v>50</v>
      </c>
      <c r="M198" s="262">
        <f t="shared" si="20"/>
        <v>0</v>
      </c>
      <c r="N198" s="262">
        <f t="shared" si="20"/>
        <v>143</v>
      </c>
      <c r="O198" s="262">
        <f t="shared" si="20"/>
        <v>442.1</v>
      </c>
      <c r="P198" s="262">
        <f t="shared" si="20"/>
        <v>0</v>
      </c>
      <c r="Q198" s="264"/>
      <c r="R198" s="255"/>
      <c r="S198" s="106">
        <f>SUM(H198:P198)</f>
        <v>792.18000000000006</v>
      </c>
      <c r="T198" s="263"/>
      <c r="U198" s="265">
        <f>SUM(H198:P198)</f>
        <v>792.18000000000006</v>
      </c>
      <c r="X198" s="81"/>
    </row>
    <row r="199" spans="1:24" s="136" customFormat="1" ht="29.25" customHeight="1" x14ac:dyDescent="0.3">
      <c r="A199" s="47" t="s">
        <v>0</v>
      </c>
      <c r="B199" s="47" t="s">
        <v>15</v>
      </c>
      <c r="C199" s="47" t="s">
        <v>18</v>
      </c>
      <c r="D199" s="47" t="s">
        <v>17</v>
      </c>
      <c r="E199" s="48" t="s">
        <v>161</v>
      </c>
      <c r="F199" s="31"/>
      <c r="G199" s="48" t="s">
        <v>16</v>
      </c>
      <c r="H199" s="145" t="s">
        <v>7</v>
      </c>
      <c r="I199" s="48" t="s">
        <v>1</v>
      </c>
      <c r="J199" s="48" t="s">
        <v>58</v>
      </c>
      <c r="K199" s="48" t="s">
        <v>9</v>
      </c>
      <c r="L199" s="48" t="s">
        <v>5</v>
      </c>
      <c r="M199" s="48" t="s">
        <v>6</v>
      </c>
      <c r="N199" s="48" t="s">
        <v>2</v>
      </c>
      <c r="O199" s="48" t="s">
        <v>12</v>
      </c>
      <c r="P199" s="48" t="s">
        <v>200</v>
      </c>
      <c r="Q199" s="49" t="s">
        <v>66</v>
      </c>
      <c r="R199" s="173" t="s">
        <v>145</v>
      </c>
      <c r="S199" s="47" t="s">
        <v>4</v>
      </c>
      <c r="T199" s="50"/>
      <c r="U199" s="47" t="s">
        <v>136</v>
      </c>
      <c r="X199" s="137"/>
    </row>
    <row r="200" spans="1:24" x14ac:dyDescent="0.35">
      <c r="A200" s="90" t="s">
        <v>438</v>
      </c>
      <c r="B200" s="242"/>
      <c r="C200" s="242"/>
      <c r="D200" s="2" t="s">
        <v>5</v>
      </c>
      <c r="E200" s="13">
        <v>30</v>
      </c>
      <c r="F200" s="89"/>
      <c r="G200" s="13">
        <v>30</v>
      </c>
      <c r="H200" s="13"/>
      <c r="I200" s="13"/>
      <c r="J200" s="13"/>
      <c r="K200" s="13"/>
      <c r="L200" s="13">
        <v>30</v>
      </c>
      <c r="M200" s="13"/>
      <c r="N200" s="13"/>
      <c r="O200" s="13"/>
      <c r="P200" s="13"/>
      <c r="Q200" s="19"/>
      <c r="R200" s="40" t="s">
        <v>62</v>
      </c>
      <c r="S200" s="9">
        <v>162</v>
      </c>
      <c r="T200" s="89"/>
      <c r="U200" s="41">
        <f>SUM(H200:P200)</f>
        <v>30</v>
      </c>
    </row>
    <row r="201" spans="1:24" x14ac:dyDescent="0.35">
      <c r="A201" s="2" t="s">
        <v>438</v>
      </c>
      <c r="B201" s="242"/>
      <c r="C201" s="242"/>
      <c r="D201" s="2" t="s">
        <v>1</v>
      </c>
      <c r="E201" s="13">
        <v>15</v>
      </c>
      <c r="F201" s="24"/>
      <c r="G201" s="13">
        <v>15</v>
      </c>
      <c r="H201" s="13"/>
      <c r="I201" s="13"/>
      <c r="J201" s="13">
        <v>15</v>
      </c>
      <c r="K201" s="13"/>
      <c r="L201" s="13"/>
      <c r="M201" s="13"/>
      <c r="N201" s="13"/>
      <c r="O201" s="13"/>
      <c r="P201" s="13"/>
      <c r="Q201" s="19"/>
      <c r="R201" s="42" t="s">
        <v>62</v>
      </c>
      <c r="S201" s="9">
        <v>162</v>
      </c>
      <c r="T201" s="52"/>
      <c r="U201" s="41">
        <f t="shared" ref="U201:U208" si="21">SUM(H201:P201)</f>
        <v>15</v>
      </c>
    </row>
    <row r="202" spans="1:24" x14ac:dyDescent="0.35">
      <c r="A202" s="2" t="s">
        <v>439</v>
      </c>
      <c r="B202" s="242"/>
      <c r="C202" s="242"/>
      <c r="D202" s="2" t="s">
        <v>106</v>
      </c>
      <c r="E202" s="13">
        <v>271</v>
      </c>
      <c r="F202" s="24"/>
      <c r="G202" s="13">
        <v>271</v>
      </c>
      <c r="H202" s="13"/>
      <c r="I202" s="13"/>
      <c r="J202" s="13"/>
      <c r="K202" s="13"/>
      <c r="L202" s="13"/>
      <c r="M202" s="13"/>
      <c r="N202" s="13"/>
      <c r="O202" s="13">
        <v>271</v>
      </c>
      <c r="P202" s="13"/>
      <c r="Q202" s="19"/>
      <c r="R202" s="40" t="s">
        <v>158</v>
      </c>
      <c r="S202" s="9">
        <v>162</v>
      </c>
      <c r="T202" s="52"/>
      <c r="U202" s="41">
        <f t="shared" si="21"/>
        <v>271</v>
      </c>
    </row>
    <row r="203" spans="1:24" x14ac:dyDescent="0.35">
      <c r="A203" s="2" t="s">
        <v>440</v>
      </c>
      <c r="B203" s="2" t="s">
        <v>29</v>
      </c>
      <c r="C203" s="2" t="s">
        <v>285</v>
      </c>
      <c r="D203" s="2" t="s">
        <v>538</v>
      </c>
      <c r="E203" s="13">
        <v>5</v>
      </c>
      <c r="F203" s="24"/>
      <c r="G203" s="13">
        <v>5</v>
      </c>
      <c r="H203" s="13">
        <v>5</v>
      </c>
      <c r="I203" s="13"/>
      <c r="J203" s="13"/>
      <c r="K203" s="13"/>
      <c r="L203" s="13"/>
      <c r="M203" s="13"/>
      <c r="N203" s="13"/>
      <c r="O203" s="13"/>
      <c r="P203" s="13"/>
      <c r="Q203" s="19">
        <v>1</v>
      </c>
      <c r="R203" s="40"/>
      <c r="S203" s="9">
        <v>162</v>
      </c>
      <c r="T203" s="52"/>
      <c r="U203" s="41">
        <f t="shared" si="21"/>
        <v>5</v>
      </c>
    </row>
    <row r="204" spans="1:24" x14ac:dyDescent="0.35">
      <c r="A204" s="363" t="s">
        <v>441</v>
      </c>
      <c r="B204" s="369"/>
      <c r="C204" s="369"/>
      <c r="D204" s="39"/>
      <c r="E204" s="17">
        <f>SUM(E200:E203)</f>
        <v>321</v>
      </c>
      <c r="F204" s="25"/>
      <c r="G204" s="17">
        <f t="shared" ref="G204:P204" si="22">SUM(G200:G203)</f>
        <v>321</v>
      </c>
      <c r="H204" s="17">
        <f t="shared" si="22"/>
        <v>5</v>
      </c>
      <c r="I204" s="17">
        <f t="shared" si="22"/>
        <v>0</v>
      </c>
      <c r="J204" s="17">
        <f t="shared" si="22"/>
        <v>15</v>
      </c>
      <c r="K204" s="17">
        <f t="shared" si="22"/>
        <v>0</v>
      </c>
      <c r="L204" s="17">
        <f t="shared" si="22"/>
        <v>30</v>
      </c>
      <c r="M204" s="17">
        <f t="shared" si="22"/>
        <v>0</v>
      </c>
      <c r="N204" s="17">
        <f t="shared" si="22"/>
        <v>0</v>
      </c>
      <c r="O204" s="17">
        <f t="shared" si="22"/>
        <v>271</v>
      </c>
      <c r="P204" s="17">
        <f t="shared" si="22"/>
        <v>0</v>
      </c>
      <c r="Q204" s="26"/>
      <c r="R204" s="318"/>
      <c r="S204" s="106">
        <f>SUM(H204:P204)</f>
        <v>321</v>
      </c>
      <c r="T204" s="53"/>
      <c r="U204" s="98">
        <f>SUM(U200:U203)</f>
        <v>321</v>
      </c>
    </row>
    <row r="205" spans="1:24" s="136" customFormat="1" ht="29.25" customHeight="1" x14ac:dyDescent="0.3">
      <c r="A205" s="47" t="s">
        <v>0</v>
      </c>
      <c r="B205" s="47" t="s">
        <v>15</v>
      </c>
      <c r="C205" s="47" t="s">
        <v>18</v>
      </c>
      <c r="D205" s="47" t="s">
        <v>17</v>
      </c>
      <c r="E205" s="48" t="s">
        <v>161</v>
      </c>
      <c r="F205" s="31"/>
      <c r="G205" s="48" t="s">
        <v>16</v>
      </c>
      <c r="H205" s="145" t="s">
        <v>7</v>
      </c>
      <c r="I205" s="48" t="s">
        <v>1</v>
      </c>
      <c r="J205" s="48" t="s">
        <v>58</v>
      </c>
      <c r="K205" s="48" t="s">
        <v>9</v>
      </c>
      <c r="L205" s="48" t="s">
        <v>5</v>
      </c>
      <c r="M205" s="48" t="s">
        <v>6</v>
      </c>
      <c r="N205" s="48" t="s">
        <v>2</v>
      </c>
      <c r="O205" s="48" t="s">
        <v>12</v>
      </c>
      <c r="P205" s="48" t="s">
        <v>199</v>
      </c>
      <c r="Q205" s="49" t="s">
        <v>66</v>
      </c>
      <c r="R205" s="173" t="s">
        <v>145</v>
      </c>
      <c r="S205" s="47" t="s">
        <v>4</v>
      </c>
      <c r="T205" s="50"/>
      <c r="U205" s="47" t="s">
        <v>136</v>
      </c>
      <c r="X205" s="137"/>
    </row>
    <row r="206" spans="1:24" x14ac:dyDescent="0.35">
      <c r="A206" s="162" t="s">
        <v>449</v>
      </c>
      <c r="B206" s="162" t="s">
        <v>29</v>
      </c>
      <c r="C206" s="162" t="s">
        <v>450</v>
      </c>
      <c r="D206" s="162" t="s">
        <v>451</v>
      </c>
      <c r="E206" s="100">
        <v>1051.56</v>
      </c>
      <c r="F206" s="101"/>
      <c r="G206" s="100">
        <v>1051.56</v>
      </c>
      <c r="H206" s="100"/>
      <c r="I206" s="100"/>
      <c r="J206" s="100"/>
      <c r="K206" s="100"/>
      <c r="L206" s="100"/>
      <c r="M206" s="100"/>
      <c r="N206" s="100"/>
      <c r="O206" s="100"/>
      <c r="P206" s="100">
        <v>1051.56</v>
      </c>
      <c r="Q206" s="102"/>
      <c r="R206" s="159" t="s">
        <v>132</v>
      </c>
      <c r="S206" s="103">
        <v>163</v>
      </c>
      <c r="T206" s="52"/>
      <c r="U206" s="41">
        <f t="shared" si="21"/>
        <v>1051.56</v>
      </c>
    </row>
    <row r="207" spans="1:24" x14ac:dyDescent="0.35">
      <c r="A207" s="162" t="s">
        <v>452</v>
      </c>
      <c r="B207" s="162" t="s">
        <v>24</v>
      </c>
      <c r="C207" s="162" t="s">
        <v>453</v>
      </c>
      <c r="D207" s="162" t="s">
        <v>454</v>
      </c>
      <c r="E207" s="100">
        <v>5</v>
      </c>
      <c r="F207" s="101"/>
      <c r="G207" s="100">
        <v>5</v>
      </c>
      <c r="H207" s="100">
        <v>5</v>
      </c>
      <c r="I207" s="100"/>
      <c r="J207" s="100"/>
      <c r="K207" s="100"/>
      <c r="L207" s="100"/>
      <c r="M207" s="100"/>
      <c r="N207" s="100"/>
      <c r="O207" s="100"/>
      <c r="P207" s="100"/>
      <c r="Q207" s="102"/>
      <c r="R207" s="159" t="s">
        <v>132</v>
      </c>
      <c r="S207" s="103">
        <v>163</v>
      </c>
      <c r="T207" s="52"/>
      <c r="U207" s="41">
        <f t="shared" si="21"/>
        <v>5</v>
      </c>
    </row>
    <row r="208" spans="1:24" x14ac:dyDescent="0.35">
      <c r="A208" s="2" t="s">
        <v>455</v>
      </c>
      <c r="B208" s="242"/>
      <c r="C208" s="242"/>
      <c r="D208" s="2" t="s">
        <v>5</v>
      </c>
      <c r="E208" s="13">
        <v>10</v>
      </c>
      <c r="F208" s="101"/>
      <c r="G208" s="13">
        <v>10</v>
      </c>
      <c r="H208" s="13"/>
      <c r="I208" s="13"/>
      <c r="J208" s="13"/>
      <c r="K208" s="13"/>
      <c r="L208" s="13">
        <v>10</v>
      </c>
      <c r="M208" s="13"/>
      <c r="N208" s="13"/>
      <c r="O208" s="13"/>
      <c r="P208" s="13"/>
      <c r="Q208" s="19"/>
      <c r="R208" s="178" t="s">
        <v>62</v>
      </c>
      <c r="S208" s="9">
        <v>163</v>
      </c>
      <c r="T208" s="101"/>
      <c r="U208" s="41">
        <f t="shared" si="21"/>
        <v>10</v>
      </c>
    </row>
    <row r="209" spans="1:24" s="78" customFormat="1" x14ac:dyDescent="0.35">
      <c r="A209" s="90" t="s">
        <v>456</v>
      </c>
      <c r="B209" s="232" t="s">
        <v>29</v>
      </c>
      <c r="C209" s="232" t="s">
        <v>53</v>
      </c>
      <c r="D209" s="232" t="s">
        <v>457</v>
      </c>
      <c r="E209" s="16">
        <v>11.58</v>
      </c>
      <c r="F209" s="236"/>
      <c r="G209" s="16">
        <v>11.58</v>
      </c>
      <c r="H209" s="16"/>
      <c r="I209" s="16"/>
      <c r="J209" s="16"/>
      <c r="K209" s="16"/>
      <c r="L209" s="16">
        <v>11.58</v>
      </c>
      <c r="M209" s="16"/>
      <c r="N209" s="16"/>
      <c r="O209" s="16"/>
      <c r="P209" s="16"/>
      <c r="Q209" s="20"/>
      <c r="R209" s="159" t="s">
        <v>132</v>
      </c>
      <c r="S209" s="233">
        <v>163</v>
      </c>
      <c r="T209" s="236"/>
      <c r="U209" s="154">
        <f>SUM(H209:P209)</f>
        <v>11.58</v>
      </c>
      <c r="X209" s="321"/>
    </row>
    <row r="210" spans="1:24" ht="14.5" customHeight="1" x14ac:dyDescent="0.35">
      <c r="A210" s="90" t="s">
        <v>458</v>
      </c>
      <c r="B210" s="99" t="s">
        <v>29</v>
      </c>
      <c r="C210" s="99" t="s">
        <v>459</v>
      </c>
      <c r="D210" s="99" t="s">
        <v>539</v>
      </c>
      <c r="E210" s="100">
        <v>10</v>
      </c>
      <c r="F210" s="89"/>
      <c r="G210" s="100">
        <v>10</v>
      </c>
      <c r="H210" s="100">
        <v>5</v>
      </c>
      <c r="I210" s="100">
        <v>5</v>
      </c>
      <c r="J210" s="13"/>
      <c r="K210" s="100"/>
      <c r="L210" s="100"/>
      <c r="M210" s="100"/>
      <c r="N210" s="100"/>
      <c r="O210" s="100"/>
      <c r="P210" s="100"/>
      <c r="Q210" s="102">
        <v>1</v>
      </c>
      <c r="R210" s="15"/>
      <c r="S210" s="103">
        <v>163</v>
      </c>
      <c r="T210" s="89"/>
      <c r="U210" s="41">
        <f>SUM(H210:P210)</f>
        <v>10</v>
      </c>
    </row>
    <row r="211" spans="1:24" s="134" customFormat="1" x14ac:dyDescent="0.35">
      <c r="A211" s="365" t="s">
        <v>460</v>
      </c>
      <c r="B211" s="367"/>
      <c r="C211" s="367"/>
      <c r="D211" s="318"/>
      <c r="E211" s="92">
        <f>SUM(E206:E210)</f>
        <v>1088.1399999999999</v>
      </c>
      <c r="F211" s="93"/>
      <c r="G211" s="92">
        <f t="shared" ref="G211:P211" si="23">SUM(G206:G210)</f>
        <v>1088.1399999999999</v>
      </c>
      <c r="H211" s="92">
        <f t="shared" si="23"/>
        <v>10</v>
      </c>
      <c r="I211" s="92">
        <f t="shared" si="23"/>
        <v>5</v>
      </c>
      <c r="J211" s="92">
        <f t="shared" si="23"/>
        <v>0</v>
      </c>
      <c r="K211" s="92">
        <f t="shared" si="23"/>
        <v>0</v>
      </c>
      <c r="L211" s="92">
        <f t="shared" si="23"/>
        <v>21.58</v>
      </c>
      <c r="M211" s="92">
        <f t="shared" si="23"/>
        <v>0</v>
      </c>
      <c r="N211" s="92">
        <f t="shared" si="23"/>
        <v>0</v>
      </c>
      <c r="O211" s="92">
        <f t="shared" si="23"/>
        <v>0</v>
      </c>
      <c r="P211" s="92">
        <f t="shared" si="23"/>
        <v>1051.56</v>
      </c>
      <c r="Q211" s="92"/>
      <c r="R211" s="181"/>
      <c r="S211" s="98">
        <f>SUM(H211:P211)</f>
        <v>1088.1399999999999</v>
      </c>
      <c r="T211" s="51"/>
      <c r="U211" s="94">
        <f>SUM(U206:U210)</f>
        <v>1088.1399999999999</v>
      </c>
      <c r="X211" s="135"/>
    </row>
    <row r="212" spans="1:24" s="136" customFormat="1" ht="29.25" customHeight="1" x14ac:dyDescent="0.3">
      <c r="A212" s="47" t="s">
        <v>0</v>
      </c>
      <c r="B212" s="47" t="s">
        <v>15</v>
      </c>
      <c r="C212" s="47" t="s">
        <v>18</v>
      </c>
      <c r="D212" s="47" t="s">
        <v>17</v>
      </c>
      <c r="E212" s="48" t="s">
        <v>161</v>
      </c>
      <c r="F212" s="31"/>
      <c r="G212" s="48" t="s">
        <v>16</v>
      </c>
      <c r="H212" s="145" t="s">
        <v>7</v>
      </c>
      <c r="I212" s="48" t="s">
        <v>1</v>
      </c>
      <c r="J212" s="48" t="s">
        <v>58</v>
      </c>
      <c r="K212" s="48" t="s">
        <v>9</v>
      </c>
      <c r="L212" s="48" t="s">
        <v>5</v>
      </c>
      <c r="M212" s="48" t="s">
        <v>6</v>
      </c>
      <c r="N212" s="48" t="s">
        <v>2</v>
      </c>
      <c r="O212" s="48" t="s">
        <v>12</v>
      </c>
      <c r="P212" s="48" t="s">
        <v>200</v>
      </c>
      <c r="Q212" s="49" t="s">
        <v>66</v>
      </c>
      <c r="R212" s="173" t="s">
        <v>145</v>
      </c>
      <c r="S212" s="47" t="s">
        <v>4</v>
      </c>
      <c r="T212" s="50"/>
      <c r="U212" s="47" t="s">
        <v>136</v>
      </c>
      <c r="X212" s="137"/>
    </row>
    <row r="213" spans="1:24" x14ac:dyDescent="0.35">
      <c r="A213" s="99" t="s">
        <v>461</v>
      </c>
      <c r="B213" s="99" t="s">
        <v>29</v>
      </c>
      <c r="C213" s="99" t="s">
        <v>462</v>
      </c>
      <c r="D213" s="99" t="s">
        <v>465</v>
      </c>
      <c r="E213" s="100">
        <v>1000</v>
      </c>
      <c r="F213" s="101"/>
      <c r="G213" s="100">
        <v>1000</v>
      </c>
      <c r="H213" s="100"/>
      <c r="I213" s="100"/>
      <c r="J213" s="100"/>
      <c r="K213" s="100"/>
      <c r="L213" s="100"/>
      <c r="M213" s="100"/>
      <c r="N213" s="100"/>
      <c r="O213" s="100"/>
      <c r="P213" s="100">
        <v>1000</v>
      </c>
      <c r="Q213" s="102"/>
      <c r="R213" s="178" t="s">
        <v>132</v>
      </c>
      <c r="S213" s="103">
        <v>164</v>
      </c>
      <c r="T213" s="52"/>
      <c r="U213" s="41">
        <f t="shared" ref="U213:U220" si="24">SUM(H213:P213)</f>
        <v>1000</v>
      </c>
    </row>
    <row r="214" spans="1:24" x14ac:dyDescent="0.35">
      <c r="A214" s="99" t="s">
        <v>463</v>
      </c>
      <c r="B214" s="99" t="s">
        <v>29</v>
      </c>
      <c r="C214" s="99" t="s">
        <v>464</v>
      </c>
      <c r="D214" s="99" t="s">
        <v>204</v>
      </c>
      <c r="E214" s="100">
        <v>5</v>
      </c>
      <c r="F214" s="101"/>
      <c r="G214" s="100">
        <v>5</v>
      </c>
      <c r="H214" s="100">
        <v>5</v>
      </c>
      <c r="I214" s="100"/>
      <c r="J214" s="100"/>
      <c r="K214" s="100"/>
      <c r="L214" s="100"/>
      <c r="M214" s="100"/>
      <c r="N214" s="100"/>
      <c r="O214" s="100"/>
      <c r="P214" s="100"/>
      <c r="Q214" s="102"/>
      <c r="R214" s="178" t="s">
        <v>132</v>
      </c>
      <c r="S214" s="103">
        <v>164</v>
      </c>
      <c r="T214" s="52"/>
      <c r="U214" s="41">
        <f t="shared" si="24"/>
        <v>5</v>
      </c>
    </row>
    <row r="215" spans="1:24" s="136" customFormat="1" ht="16" customHeight="1" x14ac:dyDescent="0.35">
      <c r="A215" s="40" t="s">
        <v>466</v>
      </c>
      <c r="B215" s="40" t="s">
        <v>29</v>
      </c>
      <c r="C215" s="40" t="s">
        <v>59</v>
      </c>
      <c r="D215" s="40" t="s">
        <v>60</v>
      </c>
      <c r="E215" s="14">
        <v>5</v>
      </c>
      <c r="F215" s="46"/>
      <c r="G215" s="14">
        <v>5</v>
      </c>
      <c r="H215" s="147">
        <v>5</v>
      </c>
      <c r="I215" s="14"/>
      <c r="J215" s="41"/>
      <c r="K215" s="41"/>
      <c r="L215" s="41"/>
      <c r="M215" s="41"/>
      <c r="N215" s="41"/>
      <c r="O215" s="41"/>
      <c r="P215" s="41"/>
      <c r="Q215" s="18"/>
      <c r="R215" s="15" t="s">
        <v>62</v>
      </c>
      <c r="S215" s="10">
        <v>164</v>
      </c>
      <c r="T215" s="50"/>
      <c r="U215" s="41">
        <f t="shared" si="24"/>
        <v>5</v>
      </c>
      <c r="X215" s="137"/>
    </row>
    <row r="216" spans="1:24" x14ac:dyDescent="0.35">
      <c r="A216" s="99" t="s">
        <v>466</v>
      </c>
      <c r="B216" s="99" t="s">
        <v>29</v>
      </c>
      <c r="C216" s="99" t="s">
        <v>98</v>
      </c>
      <c r="D216" s="99" t="s">
        <v>468</v>
      </c>
      <c r="E216" s="100">
        <v>6</v>
      </c>
      <c r="F216" s="101"/>
      <c r="G216" s="100">
        <v>6</v>
      </c>
      <c r="H216" s="100"/>
      <c r="I216" s="100"/>
      <c r="J216" s="100"/>
      <c r="K216" s="100"/>
      <c r="L216" s="100">
        <v>6</v>
      </c>
      <c r="M216" s="100"/>
      <c r="N216" s="100"/>
      <c r="O216" s="100"/>
      <c r="P216" s="100"/>
      <c r="Q216" s="102"/>
      <c r="R216" s="178" t="s">
        <v>132</v>
      </c>
      <c r="S216" s="103">
        <v>164</v>
      </c>
      <c r="T216" s="52"/>
      <c r="U216" s="41">
        <f t="shared" si="24"/>
        <v>6</v>
      </c>
    </row>
    <row r="217" spans="1:24" s="136" customFormat="1" x14ac:dyDescent="0.35">
      <c r="A217" s="40" t="s">
        <v>467</v>
      </c>
      <c r="B217" s="40" t="s">
        <v>29</v>
      </c>
      <c r="C217" s="40" t="s">
        <v>52</v>
      </c>
      <c r="D217" s="40" t="s">
        <v>469</v>
      </c>
      <c r="E217" s="14">
        <v>6</v>
      </c>
      <c r="F217" s="46"/>
      <c r="G217" s="14">
        <v>6</v>
      </c>
      <c r="H217" s="147">
        <v>5</v>
      </c>
      <c r="I217" s="14">
        <v>1</v>
      </c>
      <c r="J217" s="41"/>
      <c r="K217" s="41"/>
      <c r="L217" s="41"/>
      <c r="M217" s="41"/>
      <c r="N217" s="41"/>
      <c r="O217" s="41"/>
      <c r="P217" s="41"/>
      <c r="Q217" s="18"/>
      <c r="R217" s="15" t="s">
        <v>132</v>
      </c>
      <c r="S217" s="10">
        <v>164</v>
      </c>
      <c r="T217" s="50"/>
      <c r="U217" s="41">
        <f t="shared" si="24"/>
        <v>6</v>
      </c>
      <c r="X217" s="137"/>
    </row>
    <row r="218" spans="1:24" s="136" customFormat="1" ht="15.75" customHeight="1" x14ac:dyDescent="0.35">
      <c r="A218" s="40" t="s">
        <v>470</v>
      </c>
      <c r="B218" s="40" t="s">
        <v>24</v>
      </c>
      <c r="C218" s="40" t="s">
        <v>52</v>
      </c>
      <c r="D218" s="40" t="s">
        <v>471</v>
      </c>
      <c r="E218" s="14">
        <v>5</v>
      </c>
      <c r="F218" s="46"/>
      <c r="G218" s="14">
        <v>5</v>
      </c>
      <c r="H218" s="147"/>
      <c r="I218" s="14"/>
      <c r="J218" s="41"/>
      <c r="K218" s="41"/>
      <c r="L218" s="14">
        <v>5</v>
      </c>
      <c r="M218" s="41"/>
      <c r="N218" s="41"/>
      <c r="O218" s="41"/>
      <c r="P218" s="41"/>
      <c r="Q218" s="18"/>
      <c r="R218" s="15" t="s">
        <v>62</v>
      </c>
      <c r="S218" s="10">
        <v>164</v>
      </c>
      <c r="T218" s="50"/>
      <c r="U218" s="41">
        <f t="shared" si="24"/>
        <v>5</v>
      </c>
      <c r="X218" s="137"/>
    </row>
    <row r="219" spans="1:24" s="136" customFormat="1" ht="15.75" customHeight="1" x14ac:dyDescent="0.35">
      <c r="A219" s="40" t="s">
        <v>472</v>
      </c>
      <c r="B219" s="40" t="s">
        <v>24</v>
      </c>
      <c r="C219" s="40" t="s">
        <v>269</v>
      </c>
      <c r="D219" s="40" t="s">
        <v>44</v>
      </c>
      <c r="E219" s="14">
        <v>10</v>
      </c>
      <c r="F219" s="46"/>
      <c r="G219" s="14">
        <v>10</v>
      </c>
      <c r="H219" s="147">
        <v>5</v>
      </c>
      <c r="I219" s="14">
        <v>5</v>
      </c>
      <c r="J219" s="41"/>
      <c r="K219" s="41"/>
      <c r="L219" s="41"/>
      <c r="M219" s="41"/>
      <c r="N219" s="41"/>
      <c r="O219" s="41"/>
      <c r="P219" s="41"/>
      <c r="Q219" s="18"/>
      <c r="R219" s="40" t="s">
        <v>62</v>
      </c>
      <c r="S219" s="10">
        <v>164</v>
      </c>
      <c r="T219" s="50"/>
      <c r="U219" s="41">
        <f t="shared" si="24"/>
        <v>10</v>
      </c>
      <c r="X219" s="137"/>
    </row>
    <row r="220" spans="1:24" s="136" customFormat="1" ht="15.75" customHeight="1" x14ac:dyDescent="0.35">
      <c r="A220" s="40" t="s">
        <v>473</v>
      </c>
      <c r="B220" s="40" t="s">
        <v>29</v>
      </c>
      <c r="C220" s="40" t="s">
        <v>474</v>
      </c>
      <c r="D220" s="40" t="s">
        <v>475</v>
      </c>
      <c r="E220" s="14">
        <v>20</v>
      </c>
      <c r="F220" s="46"/>
      <c r="G220" s="14">
        <v>20</v>
      </c>
      <c r="H220" s="147">
        <v>5</v>
      </c>
      <c r="I220" s="14">
        <v>15</v>
      </c>
      <c r="J220" s="41"/>
      <c r="K220" s="41"/>
      <c r="L220" s="41"/>
      <c r="M220" s="41"/>
      <c r="N220" s="41"/>
      <c r="O220" s="41"/>
      <c r="P220" s="41"/>
      <c r="Q220" s="18"/>
      <c r="R220" s="40" t="s">
        <v>132</v>
      </c>
      <c r="S220" s="10">
        <v>165</v>
      </c>
      <c r="T220" s="50"/>
      <c r="U220" s="41">
        <f t="shared" si="24"/>
        <v>20</v>
      </c>
      <c r="X220" s="137"/>
    </row>
    <row r="221" spans="1:24" s="134" customFormat="1" x14ac:dyDescent="0.35">
      <c r="A221" s="365" t="s">
        <v>484</v>
      </c>
      <c r="B221" s="365"/>
      <c r="C221" s="365"/>
      <c r="D221" s="318"/>
      <c r="E221" s="92">
        <f>SUM(E213:E220)</f>
        <v>1057</v>
      </c>
      <c r="F221" s="93"/>
      <c r="G221" s="92">
        <f>SUM(G213:G220)</f>
        <v>1057</v>
      </c>
      <c r="H221" s="92">
        <f t="shared" ref="H221:P221" si="25">SUM(H213:H220)</f>
        <v>25</v>
      </c>
      <c r="I221" s="92">
        <f t="shared" si="25"/>
        <v>21</v>
      </c>
      <c r="J221" s="92">
        <f t="shared" si="25"/>
        <v>0</v>
      </c>
      <c r="K221" s="92">
        <f t="shared" si="25"/>
        <v>0</v>
      </c>
      <c r="L221" s="92">
        <f t="shared" si="25"/>
        <v>11</v>
      </c>
      <c r="M221" s="92">
        <f t="shared" si="25"/>
        <v>0</v>
      </c>
      <c r="N221" s="92">
        <f t="shared" si="25"/>
        <v>0</v>
      </c>
      <c r="O221" s="92">
        <f t="shared" si="25"/>
        <v>0</v>
      </c>
      <c r="P221" s="92">
        <f t="shared" si="25"/>
        <v>1000</v>
      </c>
      <c r="Q221" s="38"/>
      <c r="R221" s="318"/>
      <c r="S221" s="94">
        <f>SUM(H221:P221)</f>
        <v>1057</v>
      </c>
      <c r="T221" s="51"/>
      <c r="U221" s="94">
        <f>SUM(H221:P221)</f>
        <v>1057</v>
      </c>
      <c r="X221" s="135"/>
    </row>
    <row r="222" spans="1:24" s="84" customFormat="1" ht="10.5" customHeight="1" x14ac:dyDescent="0.35">
      <c r="A222" s="157"/>
      <c r="B222" s="157"/>
      <c r="C222" s="157"/>
      <c r="D222" s="27"/>
      <c r="E222" s="28"/>
      <c r="F222" s="25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9"/>
      <c r="R222" s="172"/>
      <c r="S222" s="30"/>
      <c r="T222" s="53"/>
      <c r="U222" s="30"/>
      <c r="X222" s="82"/>
    </row>
    <row r="223" spans="1:24" s="123" customFormat="1" ht="19.5" customHeight="1" x14ac:dyDescent="0.35">
      <c r="A223" s="259"/>
      <c r="B223" s="259"/>
      <c r="C223" s="366" t="s">
        <v>146</v>
      </c>
      <c r="D223" s="367"/>
      <c r="E223" s="260">
        <f>E70+E91+E108+E132+E146+E154+E161+E166+E198+E204+E211+E221</f>
        <v>6361.08</v>
      </c>
      <c r="F223" s="25"/>
      <c r="G223" s="260">
        <f t="shared" ref="G223:P223" si="26">G70+G91+G108+G132+G146+G154+G161+G166+G198+G204+G211+G221</f>
        <v>6361.08</v>
      </c>
      <c r="H223" s="260">
        <f t="shared" si="26"/>
        <v>810</v>
      </c>
      <c r="I223" s="260">
        <f t="shared" si="26"/>
        <v>1077.08</v>
      </c>
      <c r="J223" s="260">
        <f t="shared" si="26"/>
        <v>15</v>
      </c>
      <c r="K223" s="260">
        <f t="shared" si="26"/>
        <v>0</v>
      </c>
      <c r="L223" s="260">
        <f t="shared" si="26"/>
        <v>152.57999999999998</v>
      </c>
      <c r="M223" s="260">
        <f t="shared" si="26"/>
        <v>0</v>
      </c>
      <c r="N223" s="260">
        <f t="shared" si="26"/>
        <v>143</v>
      </c>
      <c r="O223" s="260">
        <f t="shared" si="26"/>
        <v>2087.1</v>
      </c>
      <c r="P223" s="260">
        <f t="shared" si="26"/>
        <v>2076.3199999999997</v>
      </c>
      <c r="Q223" s="261"/>
      <c r="R223" s="320"/>
      <c r="S223" s="259"/>
      <c r="T223" s="33"/>
      <c r="U223" s="260">
        <f>U70+U91+U108+U132+U146+U154+U161+U166+U198+U204+U211+U221</f>
        <v>6361.08</v>
      </c>
      <c r="X223" s="124"/>
    </row>
    <row r="224" spans="1:24" s="7" customFormat="1" x14ac:dyDescent="0.35">
      <c r="A224" s="73"/>
      <c r="H224" s="149"/>
      <c r="K224" s="108"/>
      <c r="L224" s="108"/>
      <c r="M224" s="108"/>
      <c r="N224" s="108"/>
      <c r="O224" s="108"/>
      <c r="P224" s="108"/>
      <c r="Q224" s="116"/>
      <c r="R224" s="183"/>
      <c r="S224" s="117"/>
      <c r="U224" s="163"/>
      <c r="X224" s="55"/>
    </row>
    <row r="225" spans="1:24" s="7" customFormat="1" ht="15.5" x14ac:dyDescent="0.35">
      <c r="A225" s="141" t="s">
        <v>147</v>
      </c>
      <c r="B225" s="141"/>
      <c r="C225" s="141"/>
      <c r="D225" s="141"/>
      <c r="E225" s="198"/>
      <c r="F225" s="198"/>
      <c r="G225" s="141"/>
      <c r="H225" s="142"/>
      <c r="J225" s="176"/>
      <c r="K225" s="176"/>
      <c r="L225" s="176"/>
      <c r="M225" s="176"/>
      <c r="N225" s="107"/>
      <c r="O225" s="107"/>
      <c r="P225" s="107"/>
      <c r="Q225" s="109"/>
      <c r="R225" s="184"/>
      <c r="S225" s="130"/>
      <c r="U225" s="163"/>
      <c r="X225" s="55"/>
    </row>
    <row r="226" spans="1:24" s="7" customFormat="1" x14ac:dyDescent="0.35">
      <c r="A226" s="58" t="s">
        <v>148</v>
      </c>
      <c r="B226" s="58"/>
      <c r="C226" s="58"/>
      <c r="D226" s="58"/>
      <c r="G226" s="83"/>
      <c r="H226" s="58"/>
      <c r="J226" s="108"/>
      <c r="K226" s="108"/>
      <c r="L226" s="108"/>
      <c r="M226" s="108"/>
      <c r="N226" s="108"/>
      <c r="O226" s="108"/>
      <c r="P226" s="108"/>
      <c r="Q226" s="116"/>
      <c r="R226" s="183"/>
      <c r="S226" s="117"/>
      <c r="U226" s="163"/>
      <c r="X226" s="55"/>
    </row>
    <row r="227" spans="1:24" s="7" customFormat="1" x14ac:dyDescent="0.35">
      <c r="A227" s="58"/>
      <c r="B227" s="58"/>
      <c r="C227" s="58"/>
      <c r="D227" s="58"/>
      <c r="G227" s="83"/>
      <c r="H227" s="58"/>
      <c r="J227" s="108"/>
      <c r="K227" s="108"/>
      <c r="L227" s="108"/>
      <c r="M227" s="108"/>
      <c r="N227" s="108"/>
      <c r="O227" s="108"/>
      <c r="P227" s="108"/>
      <c r="Q227" s="116"/>
      <c r="R227" s="183"/>
      <c r="S227" s="117"/>
      <c r="U227" s="163"/>
      <c r="X227" s="55"/>
    </row>
    <row r="228" spans="1:24" s="7" customFormat="1" x14ac:dyDescent="0.35">
      <c r="A228" s="58" t="s">
        <v>149</v>
      </c>
      <c r="B228" s="58"/>
      <c r="C228" s="58"/>
      <c r="D228" s="58"/>
      <c r="G228" s="83"/>
      <c r="H228" s="58"/>
      <c r="J228" s="108"/>
      <c r="K228" s="108"/>
      <c r="L228" s="108"/>
      <c r="M228" s="108"/>
      <c r="N228" s="108"/>
      <c r="O228" s="108"/>
      <c r="P228" s="108"/>
      <c r="Q228" s="116"/>
      <c r="R228" s="183"/>
      <c r="S228" s="117"/>
      <c r="U228" s="163"/>
      <c r="X228" s="55"/>
    </row>
    <row r="229" spans="1:24" s="6" customFormat="1" x14ac:dyDescent="0.35">
      <c r="A229" s="58"/>
      <c r="B229" s="58"/>
      <c r="C229" s="58"/>
      <c r="D229" s="58"/>
      <c r="E229" s="7"/>
      <c r="F229" s="7"/>
      <c r="G229" s="83"/>
      <c r="H229" s="58"/>
      <c r="J229" s="120"/>
      <c r="K229" s="120"/>
      <c r="L229" s="120"/>
      <c r="M229" s="120"/>
      <c r="N229" s="120"/>
      <c r="O229" s="120"/>
      <c r="P229" s="120"/>
      <c r="Q229" s="121"/>
      <c r="R229" s="185"/>
      <c r="S229" s="131"/>
      <c r="U229" s="165"/>
      <c r="X229" s="8"/>
    </row>
    <row r="230" spans="1:24" s="6" customFormat="1" ht="10.5" customHeight="1" x14ac:dyDescent="0.35">
      <c r="A230" s="58" t="s">
        <v>150</v>
      </c>
      <c r="B230" s="58"/>
      <c r="C230" s="58"/>
      <c r="D230" s="58"/>
      <c r="E230" s="7"/>
      <c r="F230" s="7"/>
      <c r="G230" s="83"/>
      <c r="H230" s="58"/>
      <c r="J230" s="132"/>
      <c r="K230" s="132"/>
      <c r="L230" s="132"/>
      <c r="M230" s="132"/>
      <c r="N230" s="132"/>
      <c r="O230" s="132"/>
      <c r="P230" s="132"/>
      <c r="Q230" s="133"/>
      <c r="R230" s="185"/>
      <c r="S230" s="201"/>
      <c r="U230" s="165"/>
      <c r="X230" s="8"/>
    </row>
    <row r="231" spans="1:24" s="6" customFormat="1" ht="10.5" customHeight="1" x14ac:dyDescent="0.35">
      <c r="A231" s="58"/>
      <c r="B231" s="58"/>
      <c r="C231" s="58"/>
      <c r="D231" s="58"/>
      <c r="E231" s="7"/>
      <c r="F231" s="7"/>
      <c r="G231" s="83"/>
      <c r="H231" s="58"/>
      <c r="J231" s="132"/>
      <c r="K231" s="132"/>
      <c r="L231" s="132"/>
      <c r="M231" s="132"/>
      <c r="N231" s="132"/>
      <c r="O231" s="132"/>
      <c r="P231" s="132"/>
      <c r="Q231" s="133"/>
      <c r="R231" s="185"/>
      <c r="S231" s="201"/>
      <c r="U231" s="165"/>
      <c r="X231" s="8"/>
    </row>
    <row r="232" spans="1:24" s="7" customFormat="1" x14ac:dyDescent="0.35">
      <c r="A232" s="73"/>
      <c r="B232" s="73"/>
      <c r="C232" s="73"/>
      <c r="D232" s="73"/>
      <c r="E232" s="108"/>
      <c r="F232" s="199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16"/>
      <c r="R232" s="183"/>
      <c r="S232" s="117"/>
      <c r="U232" s="163"/>
      <c r="X232" s="55"/>
    </row>
    <row r="233" spans="1:24" s="7" customFormat="1" ht="15.5" x14ac:dyDescent="0.35">
      <c r="A233" s="239" t="s">
        <v>491</v>
      </c>
      <c r="B233" s="73"/>
      <c r="C233" s="73"/>
      <c r="D233" s="73"/>
      <c r="E233" s="108"/>
      <c r="F233" s="199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16"/>
      <c r="R233" s="183"/>
      <c r="S233" s="118"/>
      <c r="U233" s="163"/>
      <c r="X233" s="55"/>
    </row>
    <row r="234" spans="1:24" s="7" customFormat="1" x14ac:dyDescent="0.35">
      <c r="A234" s="334" t="s">
        <v>526</v>
      </c>
      <c r="B234" s="334"/>
      <c r="C234" s="334"/>
      <c r="D234" s="335"/>
      <c r="E234" s="322"/>
      <c r="F234" s="108"/>
      <c r="M234" s="108"/>
      <c r="N234" s="108"/>
      <c r="O234" s="108"/>
      <c r="P234" s="108"/>
      <c r="Q234" s="116"/>
      <c r="R234" s="183"/>
      <c r="S234" s="118"/>
      <c r="U234" s="163"/>
      <c r="X234" s="55"/>
    </row>
    <row r="235" spans="1:24" s="7" customFormat="1" x14ac:dyDescent="0.35">
      <c r="A235" s="358" t="s">
        <v>485</v>
      </c>
      <c r="B235" s="359"/>
      <c r="C235" s="359"/>
      <c r="D235" s="359"/>
      <c r="E235" s="199">
        <v>3197.9</v>
      </c>
      <c r="F235" s="108"/>
      <c r="M235" s="108"/>
      <c r="N235" s="108"/>
      <c r="O235" s="108"/>
      <c r="P235" s="108"/>
      <c r="Q235" s="116"/>
      <c r="R235" s="183"/>
      <c r="S235" s="118"/>
      <c r="U235" s="163"/>
      <c r="X235" s="55"/>
    </row>
    <row r="236" spans="1:24" s="7" customFormat="1" x14ac:dyDescent="0.35">
      <c r="A236" s="360" t="s">
        <v>527</v>
      </c>
      <c r="B236" s="359"/>
      <c r="C236" s="359"/>
      <c r="D236" s="359"/>
      <c r="E236" s="108">
        <v>80</v>
      </c>
      <c r="F236" s="108"/>
      <c r="M236" s="108"/>
      <c r="N236" s="108"/>
      <c r="O236" s="108"/>
      <c r="P236" s="108"/>
      <c r="Q236" s="116"/>
      <c r="R236" s="183"/>
      <c r="S236" s="117"/>
      <c r="U236" s="163"/>
      <c r="X236" s="55"/>
    </row>
    <row r="237" spans="1:24" s="7" customFormat="1" x14ac:dyDescent="0.35">
      <c r="A237" s="355" t="s">
        <v>528</v>
      </c>
      <c r="B237" s="355"/>
      <c r="C237" s="355"/>
      <c r="D237" s="355"/>
      <c r="E237" s="108">
        <v>1113</v>
      </c>
      <c r="F237" s="108"/>
      <c r="M237" s="108"/>
      <c r="N237" s="108"/>
      <c r="O237" s="108"/>
      <c r="P237" s="108"/>
      <c r="Q237" s="116"/>
      <c r="R237" s="183"/>
      <c r="S237" s="117"/>
      <c r="U237" s="163"/>
      <c r="X237" s="55"/>
    </row>
    <row r="238" spans="1:24" s="7" customFormat="1" x14ac:dyDescent="0.35">
      <c r="A238" s="355" t="s">
        <v>531</v>
      </c>
      <c r="B238" s="355"/>
      <c r="C238" s="355"/>
      <c r="D238" s="355"/>
      <c r="E238" s="108">
        <f>SUM(E235:E237)</f>
        <v>4390.8999999999996</v>
      </c>
      <c r="F238" s="108"/>
      <c r="M238" s="108"/>
      <c r="N238" s="108"/>
      <c r="O238" s="108"/>
      <c r="P238" s="108"/>
      <c r="Q238" s="116"/>
      <c r="R238" s="183"/>
      <c r="S238" s="117"/>
      <c r="U238" s="163"/>
      <c r="X238" s="55"/>
    </row>
    <row r="239" spans="1:24" s="7" customFormat="1" x14ac:dyDescent="0.35">
      <c r="A239" s="361" t="s">
        <v>525</v>
      </c>
      <c r="B239" s="361"/>
      <c r="C239" s="361"/>
      <c r="D239" s="361"/>
      <c r="E239" s="108"/>
      <c r="F239" s="108"/>
      <c r="M239" s="108"/>
      <c r="N239" s="108"/>
      <c r="O239" s="108"/>
      <c r="P239" s="108"/>
      <c r="Q239" s="116"/>
      <c r="R239" s="183"/>
      <c r="S239" s="117"/>
      <c r="U239" s="163"/>
      <c r="X239" s="55"/>
    </row>
    <row r="240" spans="1:24" s="7" customFormat="1" x14ac:dyDescent="0.35">
      <c r="A240" s="355" t="s">
        <v>529</v>
      </c>
      <c r="B240" s="355"/>
      <c r="C240" s="355"/>
      <c r="D240" s="355"/>
      <c r="E240" s="108">
        <v>8.39</v>
      </c>
      <c r="F240" s="108"/>
      <c r="M240" s="108"/>
      <c r="N240" s="108"/>
      <c r="O240" s="108"/>
      <c r="P240" s="108"/>
      <c r="Q240" s="116"/>
      <c r="R240" s="183"/>
      <c r="S240" s="118"/>
      <c r="U240" s="163"/>
      <c r="X240" s="55"/>
    </row>
    <row r="241" spans="1:24" x14ac:dyDescent="0.35">
      <c r="A241" s="356" t="s">
        <v>530</v>
      </c>
      <c r="B241" s="356"/>
      <c r="C241" s="356"/>
      <c r="D241" s="356"/>
      <c r="E241" s="54">
        <v>0</v>
      </c>
      <c r="F241" s="54"/>
    </row>
    <row r="242" spans="1:24" s="7" customFormat="1" x14ac:dyDescent="0.35">
      <c r="A242" s="355" t="s">
        <v>532</v>
      </c>
      <c r="B242" s="355"/>
      <c r="C242" s="355"/>
      <c r="D242" s="355"/>
      <c r="E242" s="108">
        <f>SUM(E240:E241)</f>
        <v>8.39</v>
      </c>
      <c r="F242" s="108"/>
      <c r="M242" s="108"/>
      <c r="N242" s="108"/>
      <c r="O242" s="108"/>
      <c r="P242" s="108"/>
      <c r="Q242" s="116"/>
      <c r="R242" s="183"/>
      <c r="S242" s="117"/>
      <c r="U242" s="163"/>
      <c r="X242" s="55"/>
    </row>
    <row r="243" spans="1:24" s="7" customFormat="1" x14ac:dyDescent="0.35">
      <c r="A243" s="355" t="s">
        <v>533</v>
      </c>
      <c r="B243" s="355"/>
      <c r="C243" s="355"/>
      <c r="D243" s="355"/>
      <c r="E243" s="108">
        <f>SUM(E238-E240)</f>
        <v>4382.5099999999993</v>
      </c>
      <c r="F243" s="108"/>
      <c r="M243" s="108"/>
      <c r="N243" s="108"/>
      <c r="O243" s="108"/>
      <c r="P243" s="108"/>
      <c r="Q243" s="116"/>
      <c r="R243" s="183"/>
      <c r="S243" s="117"/>
      <c r="U243" s="163"/>
      <c r="X243" s="55"/>
    </row>
    <row r="244" spans="1:24" s="7" customFormat="1" x14ac:dyDescent="0.35">
      <c r="A244" s="73"/>
      <c r="B244" s="73"/>
      <c r="C244" s="73"/>
      <c r="D244" s="73"/>
      <c r="E244" s="108"/>
      <c r="F244" s="199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16"/>
      <c r="R244" s="183"/>
      <c r="S244" s="117"/>
      <c r="U244" s="163"/>
      <c r="X244" s="55"/>
    </row>
    <row r="245" spans="1:24" s="7" customFormat="1" x14ac:dyDescent="0.35">
      <c r="A245" s="73"/>
      <c r="B245" s="73"/>
      <c r="C245" s="73"/>
      <c r="D245" s="73"/>
      <c r="E245" s="108"/>
      <c r="F245" s="199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16"/>
      <c r="R245" s="183"/>
      <c r="S245" s="118"/>
      <c r="U245" s="163"/>
      <c r="X245" s="55"/>
    </row>
    <row r="246" spans="1:24" s="7" customFormat="1" x14ac:dyDescent="0.35">
      <c r="A246" s="73"/>
      <c r="B246" s="73"/>
      <c r="C246" s="73"/>
      <c r="D246" s="73"/>
      <c r="E246" s="108"/>
      <c r="F246" s="199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16"/>
      <c r="R246" s="183"/>
      <c r="S246" s="118"/>
      <c r="U246" s="163"/>
      <c r="X246" s="55"/>
    </row>
    <row r="247" spans="1:24" s="7" customFormat="1" x14ac:dyDescent="0.35">
      <c r="A247" s="73"/>
      <c r="B247" s="73"/>
      <c r="C247" s="73"/>
      <c r="D247" s="73"/>
      <c r="E247" s="108"/>
      <c r="F247" s="199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16"/>
      <c r="R247" s="183"/>
      <c r="S247" s="118"/>
      <c r="U247" s="163"/>
      <c r="X247" s="55"/>
    </row>
    <row r="248" spans="1:24" s="7" customFormat="1" x14ac:dyDescent="0.35">
      <c r="A248" s="73"/>
      <c r="B248" s="73"/>
      <c r="C248" s="73"/>
      <c r="D248" s="73"/>
      <c r="E248" s="108"/>
      <c r="F248" s="199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16"/>
      <c r="R248" s="183"/>
      <c r="S248" s="118"/>
      <c r="U248" s="163"/>
      <c r="X248" s="55"/>
    </row>
    <row r="249" spans="1:24" s="7" customFormat="1" x14ac:dyDescent="0.35">
      <c r="A249" s="73"/>
      <c r="B249" s="73"/>
      <c r="C249" s="73"/>
      <c r="D249" s="73"/>
      <c r="E249" s="108"/>
      <c r="F249" s="199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16"/>
      <c r="R249" s="183"/>
      <c r="S249" s="118"/>
      <c r="U249" s="163"/>
      <c r="X249" s="55"/>
    </row>
    <row r="250" spans="1:24" s="7" customFormat="1" x14ac:dyDescent="0.35">
      <c r="A250" s="73"/>
      <c r="B250" s="73"/>
      <c r="C250" s="73"/>
      <c r="D250" s="73"/>
      <c r="E250" s="108"/>
      <c r="F250" s="199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16"/>
      <c r="R250" s="183"/>
      <c r="S250" s="118"/>
      <c r="U250" s="163"/>
      <c r="X250" s="55"/>
    </row>
    <row r="251" spans="1:24" s="7" customFormat="1" x14ac:dyDescent="0.35">
      <c r="A251" s="73"/>
      <c r="B251" s="73"/>
      <c r="C251" s="73"/>
      <c r="D251" s="73"/>
      <c r="E251" s="108"/>
      <c r="F251" s="199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16"/>
      <c r="R251" s="183"/>
      <c r="S251" s="118"/>
      <c r="U251" s="163"/>
      <c r="X251" s="55"/>
    </row>
    <row r="252" spans="1:24" s="6" customFormat="1" x14ac:dyDescent="0.35">
      <c r="A252" s="119"/>
      <c r="B252" s="119"/>
      <c r="C252" s="119"/>
      <c r="D252" s="119"/>
      <c r="E252" s="120"/>
      <c r="F252" s="200"/>
      <c r="G252" s="120"/>
      <c r="H252" s="120"/>
      <c r="I252" s="120"/>
      <c r="J252" s="120"/>
      <c r="K252" s="120"/>
      <c r="L252" s="120"/>
      <c r="M252" s="120"/>
      <c r="N252" s="120"/>
      <c r="O252" s="120"/>
      <c r="P252" s="120"/>
      <c r="Q252" s="121"/>
      <c r="R252" s="186"/>
      <c r="S252" s="122"/>
      <c r="U252" s="165"/>
      <c r="X252" s="8"/>
    </row>
    <row r="253" spans="1:24" s="123" customFormat="1" ht="30.75" customHeight="1" x14ac:dyDescent="0.3">
      <c r="E253" s="124"/>
      <c r="F253" s="124"/>
      <c r="G253" s="124"/>
      <c r="H253" s="150"/>
      <c r="I253" s="124"/>
      <c r="J253" s="124"/>
      <c r="K253" s="124"/>
      <c r="L253" s="124"/>
      <c r="M253" s="124"/>
      <c r="N253" s="124"/>
      <c r="O253" s="124"/>
      <c r="P253" s="124"/>
      <c r="Q253" s="125"/>
      <c r="R253" s="187"/>
      <c r="X253" s="124"/>
    </row>
    <row r="254" spans="1:24" s="7" customFormat="1" x14ac:dyDescent="0.35">
      <c r="A254" s="73"/>
      <c r="B254" s="73"/>
      <c r="C254" s="73"/>
      <c r="D254" s="73"/>
      <c r="E254" s="108"/>
      <c r="F254" s="199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16"/>
      <c r="R254" s="183"/>
      <c r="S254" s="118"/>
      <c r="U254" s="163"/>
      <c r="X254" s="55"/>
    </row>
    <row r="255" spans="1:24" s="7" customFormat="1" x14ac:dyDescent="0.35">
      <c r="A255" s="73"/>
      <c r="B255" s="73"/>
      <c r="C255" s="73"/>
      <c r="D255" s="73"/>
      <c r="E255" s="108"/>
      <c r="F255" s="199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16"/>
      <c r="R255" s="183"/>
      <c r="S255" s="118"/>
      <c r="U255" s="163"/>
      <c r="X255" s="55"/>
    </row>
    <row r="256" spans="1:24" s="6" customFormat="1" x14ac:dyDescent="0.35">
      <c r="A256" s="119"/>
      <c r="B256" s="119"/>
      <c r="C256" s="119"/>
      <c r="D256" s="119"/>
      <c r="E256" s="120"/>
      <c r="F256" s="200"/>
      <c r="G256" s="120"/>
      <c r="H256" s="120"/>
      <c r="I256" s="120"/>
      <c r="J256" s="120"/>
      <c r="K256" s="120"/>
      <c r="L256" s="120"/>
      <c r="M256" s="120"/>
      <c r="N256" s="120"/>
      <c r="O256" s="120"/>
      <c r="P256" s="120"/>
      <c r="Q256" s="121"/>
      <c r="R256" s="188"/>
      <c r="S256" s="122"/>
      <c r="U256" s="165"/>
      <c r="X256" s="8"/>
    </row>
    <row r="257" spans="1:24" s="7" customFormat="1" ht="9" customHeight="1" x14ac:dyDescent="0.35">
      <c r="A257" s="73"/>
      <c r="B257" s="73"/>
      <c r="C257" s="73"/>
      <c r="D257" s="73"/>
      <c r="E257" s="108"/>
      <c r="F257" s="199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16"/>
      <c r="R257" s="183"/>
      <c r="S257" s="118"/>
      <c r="T257" s="6"/>
      <c r="U257" s="163"/>
      <c r="X257" s="55"/>
    </row>
    <row r="258" spans="1:24" s="6" customFormat="1" x14ac:dyDescent="0.35">
      <c r="A258" s="119"/>
      <c r="B258" s="119"/>
      <c r="C258" s="119"/>
      <c r="D258" s="119"/>
      <c r="E258" s="120"/>
      <c r="F258" s="200"/>
      <c r="G258" s="120"/>
      <c r="H258" s="120"/>
      <c r="I258" s="120"/>
      <c r="J258" s="120"/>
      <c r="K258" s="120"/>
      <c r="L258" s="120"/>
      <c r="M258" s="120"/>
      <c r="N258" s="120"/>
      <c r="O258" s="120"/>
      <c r="P258" s="120"/>
      <c r="Q258" s="121"/>
      <c r="R258" s="188"/>
      <c r="S258" s="122"/>
      <c r="T258" s="7"/>
      <c r="U258" s="165"/>
      <c r="X258" s="8"/>
    </row>
    <row r="259" spans="1:24" s="7" customFormat="1" x14ac:dyDescent="0.35">
      <c r="A259" s="73"/>
      <c r="B259" s="73"/>
      <c r="C259" s="73"/>
      <c r="D259" s="73"/>
      <c r="E259" s="108"/>
      <c r="F259" s="199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16"/>
      <c r="R259" s="183"/>
      <c r="S259" s="118"/>
      <c r="U259" s="163"/>
      <c r="X259" s="55"/>
    </row>
    <row r="260" spans="1:24" s="7" customFormat="1" x14ac:dyDescent="0.35">
      <c r="A260" s="73"/>
      <c r="B260" s="73"/>
      <c r="C260" s="73"/>
      <c r="D260" s="73"/>
      <c r="E260" s="108"/>
      <c r="F260" s="199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16"/>
      <c r="R260" s="183"/>
      <c r="S260" s="118"/>
      <c r="U260" s="163"/>
      <c r="X260" s="55"/>
    </row>
    <row r="261" spans="1:24" s="7" customFormat="1" x14ac:dyDescent="0.35">
      <c r="A261" s="73"/>
      <c r="B261" s="73"/>
      <c r="C261" s="73"/>
      <c r="D261" s="73"/>
      <c r="E261" s="108"/>
      <c r="F261" s="199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16"/>
      <c r="R261" s="183"/>
      <c r="S261" s="118"/>
      <c r="U261" s="163"/>
      <c r="X261" s="55"/>
    </row>
    <row r="262" spans="1:24" s="7" customFormat="1" x14ac:dyDescent="0.35">
      <c r="A262" s="73"/>
      <c r="B262" s="73"/>
      <c r="C262" s="73"/>
      <c r="D262" s="73"/>
      <c r="E262" s="108"/>
      <c r="F262" s="199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16"/>
      <c r="R262" s="183"/>
      <c r="S262" s="118"/>
      <c r="U262" s="163"/>
      <c r="X262" s="55"/>
    </row>
    <row r="263" spans="1:24" s="7" customFormat="1" x14ac:dyDescent="0.35">
      <c r="E263" s="107"/>
      <c r="F263" s="55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9"/>
      <c r="R263" s="184"/>
      <c r="S263" s="110"/>
      <c r="U263" s="163"/>
      <c r="X263" s="55"/>
    </row>
    <row r="264" spans="1:24" s="7" customFormat="1" x14ac:dyDescent="0.35">
      <c r="E264" s="107"/>
      <c r="F264" s="55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9"/>
      <c r="R264" s="184"/>
      <c r="S264" s="110"/>
      <c r="U264" s="163"/>
      <c r="X264" s="55"/>
    </row>
    <row r="265" spans="1:24" s="7" customFormat="1" x14ac:dyDescent="0.35">
      <c r="E265" s="107"/>
      <c r="F265" s="55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9"/>
      <c r="R265" s="184"/>
      <c r="S265" s="110"/>
      <c r="U265" s="163"/>
      <c r="X265" s="55"/>
    </row>
    <row r="266" spans="1:24" s="7" customFormat="1" x14ac:dyDescent="0.35">
      <c r="E266" s="107"/>
      <c r="F266" s="55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9"/>
      <c r="R266" s="184"/>
      <c r="S266" s="110"/>
      <c r="U266" s="163"/>
      <c r="X266" s="55"/>
    </row>
    <row r="267" spans="1:24" s="76" customFormat="1" x14ac:dyDescent="0.35">
      <c r="A267" s="74"/>
      <c r="E267" s="126"/>
      <c r="F267" s="74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7"/>
      <c r="R267" s="189"/>
      <c r="S267" s="128"/>
      <c r="U267" s="164"/>
      <c r="V267" s="74"/>
      <c r="X267" s="74"/>
    </row>
    <row r="268" spans="1:24" s="7" customFormat="1" x14ac:dyDescent="0.35">
      <c r="E268" s="107"/>
      <c r="F268" s="55"/>
      <c r="G268" s="107"/>
      <c r="H268" s="108"/>
      <c r="I268" s="108"/>
      <c r="J268" s="108"/>
      <c r="K268" s="108"/>
      <c r="L268" s="108"/>
      <c r="M268" s="108"/>
      <c r="N268" s="107"/>
      <c r="O268" s="107"/>
      <c r="P268" s="107"/>
      <c r="Q268" s="109"/>
      <c r="R268" s="184"/>
      <c r="S268" s="110"/>
      <c r="U268" s="163"/>
      <c r="X268" s="55"/>
    </row>
    <row r="269" spans="1:24" s="7" customFormat="1" x14ac:dyDescent="0.35">
      <c r="E269" s="107"/>
      <c r="F269" s="55"/>
      <c r="G269" s="107"/>
      <c r="H269" s="108"/>
      <c r="I269" s="108"/>
      <c r="J269" s="108"/>
      <c r="K269" s="108"/>
      <c r="L269" s="108"/>
      <c r="M269" s="108"/>
      <c r="N269" s="107"/>
      <c r="O269" s="107"/>
      <c r="P269" s="107"/>
      <c r="Q269" s="109"/>
      <c r="R269" s="184"/>
      <c r="S269" s="110"/>
      <c r="U269" s="163"/>
      <c r="X269" s="55"/>
    </row>
    <row r="270" spans="1:24" s="7" customFormat="1" x14ac:dyDescent="0.35">
      <c r="E270" s="107"/>
      <c r="F270" s="55"/>
      <c r="G270" s="107"/>
      <c r="H270" s="108"/>
      <c r="I270" s="108"/>
      <c r="J270" s="108"/>
      <c r="K270" s="108"/>
      <c r="L270" s="108"/>
      <c r="M270" s="108"/>
      <c r="N270" s="107"/>
      <c r="O270" s="107"/>
      <c r="P270" s="107"/>
      <c r="Q270" s="109"/>
      <c r="R270" s="184"/>
      <c r="S270" s="110"/>
      <c r="U270" s="163"/>
      <c r="X270" s="55"/>
    </row>
    <row r="271" spans="1:24" s="7" customFormat="1" x14ac:dyDescent="0.35">
      <c r="E271" s="107"/>
      <c r="F271" s="55"/>
      <c r="G271" s="107"/>
      <c r="H271" s="108"/>
      <c r="I271" s="108"/>
      <c r="J271" s="108"/>
      <c r="K271" s="108"/>
      <c r="L271" s="108"/>
      <c r="M271" s="108"/>
      <c r="N271" s="107"/>
      <c r="O271" s="107"/>
      <c r="P271" s="107"/>
      <c r="Q271" s="109"/>
      <c r="R271" s="184"/>
      <c r="S271" s="110"/>
      <c r="U271" s="163"/>
      <c r="X271" s="55"/>
    </row>
    <row r="272" spans="1:24" s="7" customFormat="1" x14ac:dyDescent="0.35">
      <c r="E272" s="107"/>
      <c r="F272" s="55"/>
      <c r="G272" s="107"/>
      <c r="H272" s="108"/>
      <c r="I272" s="108"/>
      <c r="J272" s="108"/>
      <c r="K272" s="108"/>
      <c r="L272" s="108"/>
      <c r="M272" s="108"/>
      <c r="N272" s="107"/>
      <c r="O272" s="107"/>
      <c r="P272" s="107"/>
      <c r="Q272" s="109"/>
      <c r="R272" s="184"/>
      <c r="S272" s="110"/>
      <c r="U272" s="163"/>
      <c r="X272" s="55"/>
    </row>
    <row r="273" spans="5:24" s="7" customFormat="1" x14ac:dyDescent="0.35">
      <c r="E273" s="107"/>
      <c r="F273" s="55"/>
      <c r="G273" s="107"/>
      <c r="H273" s="108"/>
      <c r="I273" s="108"/>
      <c r="J273" s="108"/>
      <c r="K273" s="108"/>
      <c r="L273" s="108"/>
      <c r="M273" s="108"/>
      <c r="N273" s="107"/>
      <c r="O273" s="107"/>
      <c r="P273" s="107"/>
      <c r="Q273" s="109"/>
      <c r="R273" s="184"/>
      <c r="S273" s="110"/>
      <c r="U273" s="163"/>
      <c r="X273" s="55"/>
    </row>
    <row r="274" spans="5:24" s="7" customFormat="1" x14ac:dyDescent="0.35">
      <c r="E274" s="107"/>
      <c r="F274" s="55"/>
      <c r="G274" s="107"/>
      <c r="H274" s="108"/>
      <c r="I274" s="108"/>
      <c r="J274" s="108"/>
      <c r="K274" s="108"/>
      <c r="L274" s="108"/>
      <c r="M274" s="108"/>
      <c r="N274" s="107"/>
      <c r="O274" s="107"/>
      <c r="P274" s="107"/>
      <c r="Q274" s="109"/>
      <c r="R274" s="184"/>
      <c r="S274" s="110"/>
      <c r="U274" s="163"/>
      <c r="X274" s="55"/>
    </row>
    <row r="275" spans="5:24" s="7" customFormat="1" x14ac:dyDescent="0.35">
      <c r="E275" s="107"/>
      <c r="F275" s="55"/>
      <c r="G275" s="107"/>
      <c r="H275" s="108"/>
      <c r="I275" s="108"/>
      <c r="J275" s="108"/>
      <c r="K275" s="108"/>
      <c r="L275" s="108"/>
      <c r="M275" s="108"/>
      <c r="N275" s="107"/>
      <c r="O275" s="107"/>
      <c r="P275" s="107"/>
      <c r="Q275" s="109"/>
      <c r="R275" s="184"/>
      <c r="S275" s="110"/>
      <c r="U275" s="163"/>
      <c r="X275" s="55"/>
    </row>
    <row r="276" spans="5:24" s="111" customFormat="1" x14ac:dyDescent="0.35">
      <c r="E276" s="112"/>
      <c r="F276" s="175"/>
      <c r="G276" s="113"/>
      <c r="H276" s="151"/>
      <c r="I276" s="113"/>
      <c r="J276" s="113"/>
      <c r="K276" s="113"/>
      <c r="L276" s="113"/>
      <c r="M276" s="113"/>
      <c r="N276" s="113"/>
      <c r="O276" s="113"/>
      <c r="P276" s="113"/>
      <c r="Q276" s="114"/>
      <c r="R276" s="175"/>
      <c r="S276" s="115"/>
      <c r="U276" s="166"/>
      <c r="X276" s="113"/>
    </row>
    <row r="277" spans="5:24" s="7" customFormat="1" x14ac:dyDescent="0.35">
      <c r="E277" s="107"/>
      <c r="F277" s="175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9"/>
      <c r="R277" s="184"/>
      <c r="S277" s="110"/>
      <c r="T277" s="175"/>
      <c r="U277" s="163"/>
      <c r="X277" s="55"/>
    </row>
    <row r="278" spans="5:24" s="111" customFormat="1" x14ac:dyDescent="0.35">
      <c r="E278" s="112"/>
      <c r="F278" s="113"/>
      <c r="G278" s="113"/>
      <c r="H278" s="151"/>
      <c r="I278" s="113"/>
      <c r="J278" s="113"/>
      <c r="K278" s="113"/>
      <c r="L278" s="113"/>
      <c r="M278" s="113"/>
      <c r="N278" s="113"/>
      <c r="O278" s="113"/>
      <c r="P278" s="113"/>
      <c r="Q278" s="114"/>
      <c r="R278" s="175"/>
      <c r="S278" s="115"/>
      <c r="U278" s="166"/>
      <c r="X278" s="113"/>
    </row>
    <row r="279" spans="5:24" s="111" customFormat="1" x14ac:dyDescent="0.35">
      <c r="E279" s="112"/>
      <c r="F279" s="113"/>
      <c r="G279" s="113"/>
      <c r="H279" s="151"/>
      <c r="I279" s="113"/>
      <c r="J279" s="113"/>
      <c r="K279" s="113"/>
      <c r="L279" s="113"/>
      <c r="M279" s="113"/>
      <c r="N279" s="113"/>
      <c r="O279" s="113"/>
      <c r="P279" s="113"/>
      <c r="Q279" s="114"/>
      <c r="R279" s="175"/>
      <c r="S279" s="115"/>
      <c r="U279" s="166"/>
      <c r="X279" s="113"/>
    </row>
    <row r="280" spans="5:24" s="111" customFormat="1" x14ac:dyDescent="0.35">
      <c r="E280" s="112"/>
      <c r="F280" s="113"/>
      <c r="G280" s="113"/>
      <c r="H280" s="151"/>
      <c r="I280" s="113"/>
      <c r="J280" s="113"/>
      <c r="K280" s="113"/>
      <c r="L280" s="113"/>
      <c r="M280" s="113"/>
      <c r="N280" s="113"/>
      <c r="O280" s="113"/>
      <c r="P280" s="113"/>
      <c r="Q280" s="114"/>
      <c r="R280" s="175"/>
      <c r="S280" s="115"/>
      <c r="U280" s="166"/>
      <c r="X280" s="113"/>
    </row>
    <row r="281" spans="5:24" s="111" customFormat="1" x14ac:dyDescent="0.35">
      <c r="E281" s="112"/>
      <c r="F281" s="113"/>
      <c r="G281" s="113"/>
      <c r="H281" s="151"/>
      <c r="I281" s="113"/>
      <c r="J281" s="113"/>
      <c r="K281" s="113"/>
      <c r="L281" s="113"/>
      <c r="M281" s="113"/>
      <c r="N281" s="113"/>
      <c r="O281" s="113"/>
      <c r="P281" s="113"/>
      <c r="Q281" s="114"/>
      <c r="R281" s="175"/>
      <c r="S281" s="115"/>
      <c r="U281" s="166"/>
      <c r="X281" s="113"/>
    </row>
    <row r="282" spans="5:24" s="111" customFormat="1" x14ac:dyDescent="0.35">
      <c r="E282" s="112"/>
      <c r="F282" s="113"/>
      <c r="G282" s="113"/>
      <c r="H282" s="151"/>
      <c r="I282" s="113"/>
      <c r="J282" s="113"/>
      <c r="K282" s="113"/>
      <c r="L282" s="113"/>
      <c r="M282" s="113"/>
      <c r="N282" s="113"/>
      <c r="O282" s="113"/>
      <c r="P282" s="113"/>
      <c r="Q282" s="114"/>
      <c r="R282" s="175"/>
      <c r="S282" s="115"/>
      <c r="U282" s="166"/>
      <c r="X282" s="113"/>
    </row>
    <row r="283" spans="5:24" s="111" customFormat="1" x14ac:dyDescent="0.35">
      <c r="E283" s="112"/>
      <c r="F283" s="113"/>
      <c r="G283" s="113"/>
      <c r="H283" s="151"/>
      <c r="I283" s="113"/>
      <c r="J283" s="113"/>
      <c r="K283" s="113"/>
      <c r="L283" s="113"/>
      <c r="M283" s="113"/>
      <c r="N283" s="113"/>
      <c r="O283" s="113"/>
      <c r="P283" s="113"/>
      <c r="Q283" s="114"/>
      <c r="R283" s="175"/>
      <c r="S283" s="115"/>
      <c r="U283" s="166"/>
      <c r="X283" s="113"/>
    </row>
    <row r="284" spans="5:24" s="111" customFormat="1" x14ac:dyDescent="0.35">
      <c r="E284" s="113"/>
      <c r="F284" s="113"/>
      <c r="G284" s="113"/>
      <c r="H284" s="151"/>
      <c r="I284" s="113"/>
      <c r="J284" s="113"/>
      <c r="K284" s="113"/>
      <c r="L284" s="113"/>
      <c r="M284" s="113"/>
      <c r="N284" s="113"/>
      <c r="O284" s="113"/>
      <c r="P284" s="113"/>
      <c r="Q284" s="114"/>
      <c r="R284" s="175"/>
      <c r="S284" s="115"/>
      <c r="U284" s="166"/>
      <c r="X284" s="113"/>
    </row>
    <row r="285" spans="5:24" s="7" customFormat="1" x14ac:dyDescent="0.35">
      <c r="E285" s="107"/>
      <c r="F285" s="55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9"/>
      <c r="R285" s="184"/>
      <c r="S285" s="110"/>
      <c r="U285" s="163"/>
      <c r="X285" s="55"/>
    </row>
    <row r="286" spans="5:24" s="111" customFormat="1" x14ac:dyDescent="0.35">
      <c r="E286" s="113"/>
      <c r="F286" s="113"/>
      <c r="G286" s="113"/>
      <c r="H286" s="151"/>
      <c r="I286" s="113"/>
      <c r="J286" s="113"/>
      <c r="K286" s="113"/>
      <c r="L286" s="113"/>
      <c r="M286" s="113"/>
      <c r="N286" s="113"/>
      <c r="O286" s="113"/>
      <c r="P286" s="113"/>
      <c r="Q286" s="114"/>
      <c r="R286" s="175"/>
      <c r="S286" s="115"/>
      <c r="U286" s="167"/>
      <c r="X286" s="113"/>
    </row>
    <row r="287" spans="5:24" s="111" customFormat="1" x14ac:dyDescent="0.35">
      <c r="E287" s="113"/>
      <c r="F287" s="113"/>
      <c r="G287" s="113"/>
      <c r="H287" s="151"/>
      <c r="I287" s="113"/>
      <c r="J287" s="113"/>
      <c r="K287" s="113"/>
      <c r="L287" s="113"/>
      <c r="M287" s="113"/>
      <c r="N287" s="113"/>
      <c r="O287" s="113"/>
      <c r="P287" s="113"/>
      <c r="Q287" s="114"/>
      <c r="R287" s="175"/>
      <c r="S287" s="115"/>
      <c r="U287" s="167"/>
      <c r="X287" s="113"/>
    </row>
    <row r="288" spans="5:24" s="111" customFormat="1" x14ac:dyDescent="0.35">
      <c r="E288" s="113"/>
      <c r="F288" s="113"/>
      <c r="G288" s="113"/>
      <c r="H288" s="151"/>
      <c r="I288" s="113"/>
      <c r="J288" s="113"/>
      <c r="K288" s="113"/>
      <c r="L288" s="113"/>
      <c r="M288" s="113"/>
      <c r="N288" s="113"/>
      <c r="O288" s="113"/>
      <c r="P288" s="113"/>
      <c r="Q288" s="114"/>
      <c r="R288" s="175"/>
      <c r="S288" s="115"/>
      <c r="U288" s="166"/>
      <c r="X288" s="113"/>
    </row>
    <row r="289" spans="1:24" s="111" customFormat="1" x14ac:dyDescent="0.35">
      <c r="E289" s="113"/>
      <c r="F289" s="113"/>
      <c r="G289" s="113"/>
      <c r="H289" s="151"/>
      <c r="I289" s="113"/>
      <c r="J289" s="113"/>
      <c r="K289" s="113"/>
      <c r="L289" s="113"/>
      <c r="M289" s="113"/>
      <c r="N289" s="113"/>
      <c r="O289" s="113"/>
      <c r="P289" s="113"/>
      <c r="Q289" s="114"/>
      <c r="R289" s="175"/>
      <c r="S289" s="115"/>
      <c r="U289" s="166"/>
      <c r="X289" s="113"/>
    </row>
    <row r="290" spans="1:24" s="7" customFormat="1" x14ac:dyDescent="0.35">
      <c r="E290" s="107"/>
      <c r="F290" s="55"/>
      <c r="G290" s="107"/>
      <c r="H290" s="108"/>
      <c r="I290" s="108"/>
      <c r="J290" s="108"/>
      <c r="K290" s="108"/>
      <c r="L290" s="107"/>
      <c r="M290" s="107"/>
      <c r="N290" s="107"/>
      <c r="O290" s="107"/>
      <c r="P290" s="107"/>
      <c r="Q290" s="109"/>
      <c r="R290" s="184"/>
      <c r="S290" s="118"/>
      <c r="U290" s="163"/>
      <c r="X290" s="55"/>
    </row>
    <row r="291" spans="1:24" s="7" customFormat="1" x14ac:dyDescent="0.35">
      <c r="A291" s="74"/>
      <c r="E291" s="107"/>
      <c r="F291" s="55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7"/>
      <c r="R291" s="189"/>
      <c r="S291" s="128"/>
      <c r="U291" s="163"/>
      <c r="V291" s="74"/>
      <c r="X291" s="55"/>
    </row>
    <row r="292" spans="1:24" s="7" customFormat="1" x14ac:dyDescent="0.35">
      <c r="E292" s="107"/>
      <c r="F292" s="55"/>
      <c r="G292" s="107"/>
      <c r="H292" s="108"/>
      <c r="I292" s="108"/>
      <c r="J292" s="108"/>
      <c r="K292" s="107"/>
      <c r="L292" s="107"/>
      <c r="M292" s="107"/>
      <c r="N292" s="107"/>
      <c r="O292" s="107"/>
      <c r="P292" s="107"/>
      <c r="Q292" s="109"/>
      <c r="R292" s="184"/>
      <c r="S292" s="118"/>
      <c r="U292" s="163"/>
      <c r="X292" s="55"/>
    </row>
    <row r="293" spans="1:24" s="7" customFormat="1" x14ac:dyDescent="0.35">
      <c r="E293" s="107"/>
      <c r="F293" s="55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9"/>
      <c r="R293" s="184"/>
      <c r="S293" s="118"/>
      <c r="U293" s="163"/>
      <c r="X293" s="55"/>
    </row>
    <row r="294" spans="1:24" s="7" customFormat="1" x14ac:dyDescent="0.35">
      <c r="E294" s="107"/>
      <c r="F294" s="55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9"/>
      <c r="R294" s="184"/>
      <c r="S294" s="118"/>
      <c r="U294" s="163"/>
      <c r="X294" s="55"/>
    </row>
    <row r="295" spans="1:24" s="7" customFormat="1" x14ac:dyDescent="0.35">
      <c r="E295" s="107"/>
      <c r="F295" s="55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9"/>
      <c r="R295" s="184"/>
      <c r="S295" s="118"/>
      <c r="U295" s="163"/>
      <c r="X295" s="55"/>
    </row>
    <row r="296" spans="1:24" s="7" customFormat="1" x14ac:dyDescent="0.35">
      <c r="E296" s="107"/>
      <c r="F296" s="55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9"/>
      <c r="R296" s="184"/>
      <c r="S296" s="118"/>
      <c r="U296" s="163"/>
      <c r="X296" s="55"/>
    </row>
    <row r="297" spans="1:24" s="7" customFormat="1" x14ac:dyDescent="0.35">
      <c r="A297" s="74"/>
      <c r="E297" s="107"/>
      <c r="F297" s="55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7"/>
      <c r="R297" s="189"/>
      <c r="S297" s="128"/>
      <c r="U297" s="163"/>
      <c r="V297" s="129"/>
      <c r="X297" s="55"/>
    </row>
    <row r="298" spans="1:24" x14ac:dyDescent="0.35">
      <c r="S298" s="72"/>
    </row>
    <row r="299" spans="1:24" x14ac:dyDescent="0.35">
      <c r="S299" s="72"/>
    </row>
    <row r="300" spans="1:24" x14ac:dyDescent="0.35">
      <c r="S300" s="72"/>
    </row>
    <row r="301" spans="1:24" x14ac:dyDescent="0.35">
      <c r="S301" s="72"/>
    </row>
    <row r="302" spans="1:24" x14ac:dyDescent="0.35">
      <c r="S302" s="72"/>
    </row>
    <row r="303" spans="1:24" x14ac:dyDescent="0.35">
      <c r="S303" s="72"/>
    </row>
    <row r="304" spans="1:24" x14ac:dyDescent="0.35">
      <c r="S304" s="72"/>
    </row>
    <row r="305" spans="1:24" x14ac:dyDescent="0.35">
      <c r="S305" s="72"/>
    </row>
    <row r="306" spans="1:24" x14ac:dyDescent="0.35">
      <c r="S306" s="72"/>
    </row>
    <row r="307" spans="1:24" x14ac:dyDescent="0.35">
      <c r="S307" s="72"/>
    </row>
    <row r="308" spans="1:24" x14ac:dyDescent="0.35">
      <c r="S308" s="72"/>
    </row>
    <row r="309" spans="1:24" x14ac:dyDescent="0.35">
      <c r="S309" s="72"/>
    </row>
    <row r="310" spans="1:24" x14ac:dyDescent="0.35">
      <c r="S310" s="72"/>
    </row>
    <row r="311" spans="1:24" x14ac:dyDescent="0.35">
      <c r="S311" s="72"/>
    </row>
    <row r="312" spans="1:24" x14ac:dyDescent="0.35">
      <c r="S312" s="72"/>
    </row>
    <row r="313" spans="1:24" x14ac:dyDescent="0.35">
      <c r="S313" s="72"/>
    </row>
    <row r="314" spans="1:24" x14ac:dyDescent="0.35">
      <c r="S314" s="72"/>
    </row>
    <row r="315" spans="1:24" x14ac:dyDescent="0.35">
      <c r="S315" s="72"/>
    </row>
    <row r="316" spans="1:24" x14ac:dyDescent="0.35">
      <c r="S316" s="72"/>
    </row>
    <row r="317" spans="1:24" s="80" customFormat="1" x14ac:dyDescent="0.35">
      <c r="A317" s="79"/>
      <c r="E317" s="68"/>
      <c r="F317" s="74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9"/>
      <c r="R317" s="191"/>
      <c r="S317" s="77"/>
      <c r="T317" s="76"/>
      <c r="U317" s="169"/>
      <c r="V317" s="79"/>
      <c r="X317" s="79"/>
    </row>
    <row r="318" spans="1:24" x14ac:dyDescent="0.35">
      <c r="S318" s="72"/>
    </row>
    <row r="319" spans="1:24" x14ac:dyDescent="0.35">
      <c r="S319" s="72"/>
    </row>
    <row r="320" spans="1:24" x14ac:dyDescent="0.35">
      <c r="S320" s="72"/>
    </row>
    <row r="321" spans="1:24" x14ac:dyDescent="0.35">
      <c r="S321" s="72"/>
    </row>
    <row r="322" spans="1:24" x14ac:dyDescent="0.35">
      <c r="S322" s="72"/>
    </row>
    <row r="323" spans="1:24" x14ac:dyDescent="0.35">
      <c r="S323" s="72"/>
    </row>
    <row r="324" spans="1:24" x14ac:dyDescent="0.35">
      <c r="S324" s="72"/>
    </row>
    <row r="325" spans="1:24" x14ac:dyDescent="0.35">
      <c r="S325" s="72"/>
    </row>
    <row r="326" spans="1:24" x14ac:dyDescent="0.35">
      <c r="S326" s="72"/>
    </row>
    <row r="327" spans="1:24" x14ac:dyDescent="0.35">
      <c r="S327" s="72"/>
    </row>
    <row r="328" spans="1:24" s="80" customFormat="1" x14ac:dyDescent="0.35">
      <c r="A328" s="79"/>
      <c r="E328" s="68"/>
      <c r="F328" s="74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9"/>
      <c r="R328" s="191"/>
      <c r="S328" s="75"/>
      <c r="T328" s="76"/>
      <c r="U328" s="169"/>
      <c r="V328" s="79"/>
      <c r="X328" s="79"/>
    </row>
    <row r="329" spans="1:24" x14ac:dyDescent="0.35">
      <c r="H329" s="67"/>
      <c r="I329" s="67"/>
      <c r="J329" s="67"/>
      <c r="K329" s="67"/>
      <c r="L329" s="67"/>
      <c r="M329" s="67"/>
      <c r="N329" s="67"/>
    </row>
    <row r="330" spans="1:24" x14ac:dyDescent="0.35">
      <c r="H330" s="67"/>
      <c r="I330" s="67"/>
      <c r="J330" s="67"/>
      <c r="K330" s="67"/>
      <c r="L330" s="67"/>
      <c r="M330" s="67"/>
      <c r="N330" s="67"/>
    </row>
    <row r="331" spans="1:24" x14ac:dyDescent="0.35">
      <c r="H331" s="67"/>
      <c r="I331" s="67"/>
      <c r="J331" s="67"/>
      <c r="K331" s="67"/>
      <c r="L331" s="67"/>
      <c r="M331" s="67"/>
      <c r="N331" s="67"/>
    </row>
    <row r="332" spans="1:24" x14ac:dyDescent="0.35">
      <c r="H332" s="67"/>
      <c r="I332" s="67"/>
      <c r="J332" s="67"/>
      <c r="K332" s="67"/>
      <c r="L332" s="67"/>
      <c r="M332" s="67"/>
      <c r="N332" s="67"/>
    </row>
    <row r="333" spans="1:24" x14ac:dyDescent="0.35">
      <c r="H333" s="67"/>
      <c r="I333" s="67"/>
      <c r="J333" s="67"/>
      <c r="K333" s="67"/>
      <c r="L333" s="67"/>
      <c r="M333" s="67"/>
      <c r="N333" s="67"/>
    </row>
    <row r="334" spans="1:24" x14ac:dyDescent="0.35">
      <c r="H334" s="67"/>
      <c r="I334" s="67"/>
      <c r="J334" s="67"/>
      <c r="K334" s="67"/>
      <c r="L334" s="67"/>
      <c r="M334" s="67"/>
      <c r="N334" s="67"/>
    </row>
    <row r="335" spans="1:24" x14ac:dyDescent="0.35">
      <c r="H335" s="67"/>
      <c r="I335" s="67"/>
      <c r="J335" s="67"/>
      <c r="K335" s="67"/>
      <c r="L335" s="67"/>
      <c r="M335" s="67"/>
      <c r="N335" s="67"/>
      <c r="V335" s="64"/>
    </row>
    <row r="336" spans="1:24" x14ac:dyDescent="0.35">
      <c r="H336" s="67"/>
      <c r="I336" s="67"/>
      <c r="J336" s="67"/>
      <c r="K336" s="67"/>
      <c r="L336" s="67"/>
      <c r="M336" s="67"/>
      <c r="N336" s="67"/>
      <c r="V336" s="64"/>
    </row>
    <row r="337" spans="1:24" x14ac:dyDescent="0.35">
      <c r="H337" s="67"/>
      <c r="I337" s="67"/>
      <c r="J337" s="67"/>
      <c r="K337" s="67"/>
      <c r="L337" s="67"/>
      <c r="M337" s="67"/>
      <c r="N337" s="67"/>
      <c r="V337" s="64"/>
    </row>
    <row r="338" spans="1:24" x14ac:dyDescent="0.35">
      <c r="H338" s="67"/>
      <c r="I338" s="67"/>
      <c r="J338" s="67"/>
      <c r="K338" s="67"/>
      <c r="L338" s="67"/>
      <c r="M338" s="67"/>
      <c r="N338" s="67"/>
      <c r="V338" s="64"/>
    </row>
    <row r="339" spans="1:24" x14ac:dyDescent="0.35">
      <c r="H339" s="67"/>
      <c r="I339" s="67"/>
      <c r="J339" s="67"/>
      <c r="K339" s="67"/>
      <c r="L339" s="67"/>
      <c r="M339" s="67"/>
      <c r="N339" s="67"/>
      <c r="V339" s="64"/>
    </row>
    <row r="340" spans="1:24" x14ac:dyDescent="0.35">
      <c r="H340" s="67"/>
      <c r="I340" s="67"/>
      <c r="J340" s="67"/>
      <c r="K340" s="67"/>
      <c r="L340" s="67"/>
      <c r="M340" s="67"/>
      <c r="N340" s="67"/>
      <c r="V340" s="64"/>
    </row>
    <row r="341" spans="1:24" x14ac:dyDescent="0.35">
      <c r="A341" s="79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9"/>
      <c r="V341" s="79"/>
    </row>
    <row r="342" spans="1:24" x14ac:dyDescent="0.35">
      <c r="L342" s="67"/>
      <c r="V342" s="64"/>
    </row>
    <row r="343" spans="1:24" x14ac:dyDescent="0.35">
      <c r="L343" s="67"/>
      <c r="V343" s="64"/>
    </row>
    <row r="344" spans="1:24" x14ac:dyDescent="0.35">
      <c r="L344" s="67"/>
      <c r="V344" s="64"/>
    </row>
    <row r="345" spans="1:24" x14ac:dyDescent="0.35">
      <c r="L345" s="67"/>
      <c r="V345" s="64"/>
    </row>
    <row r="346" spans="1:24" x14ac:dyDescent="0.35">
      <c r="A346" s="79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9"/>
      <c r="V346" s="79"/>
    </row>
    <row r="347" spans="1:24" s="78" customFormat="1" x14ac:dyDescent="0.35">
      <c r="A347" s="81"/>
      <c r="E347" s="67"/>
      <c r="F347" s="199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1"/>
      <c r="R347" s="192"/>
      <c r="S347" s="72"/>
      <c r="T347" s="73"/>
      <c r="U347" s="170"/>
      <c r="V347" s="81"/>
      <c r="X347" s="321"/>
    </row>
    <row r="349" spans="1:24" x14ac:dyDescent="0.35">
      <c r="A349" s="82"/>
      <c r="G349" s="59"/>
    </row>
    <row r="351" spans="1:24" x14ac:dyDescent="0.35">
      <c r="H351" s="59"/>
      <c r="I351" s="60"/>
      <c r="J351" s="60"/>
      <c r="K351" s="61"/>
      <c r="L351" s="60"/>
      <c r="M351" s="61"/>
      <c r="N351" s="61"/>
      <c r="O351" s="61"/>
      <c r="P351" s="61"/>
      <c r="Q351" s="62"/>
      <c r="R351" s="193"/>
      <c r="S351" s="63"/>
    </row>
    <row r="352" spans="1:24" x14ac:dyDescent="0.35">
      <c r="A352" s="83"/>
      <c r="R352" s="194"/>
    </row>
    <row r="353" spans="1:24" x14ac:dyDescent="0.35">
      <c r="A353" s="83"/>
      <c r="R353" s="194"/>
    </row>
    <row r="354" spans="1:24" x14ac:dyDescent="0.35">
      <c r="A354" s="83"/>
      <c r="R354" s="194"/>
    </row>
    <row r="355" spans="1:24" ht="9.75" customHeight="1" x14ac:dyDescent="0.35">
      <c r="A355" s="86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6"/>
      <c r="R355" s="195"/>
    </row>
    <row r="356" spans="1:24" x14ac:dyDescent="0.35">
      <c r="A356" s="83"/>
      <c r="R356" s="194"/>
      <c r="W356" s="64"/>
    </row>
    <row r="357" spans="1:24" x14ac:dyDescent="0.35">
      <c r="A357" s="83"/>
      <c r="R357" s="194"/>
      <c r="W357" s="64"/>
    </row>
    <row r="358" spans="1:24" x14ac:dyDescent="0.35">
      <c r="A358" s="83"/>
      <c r="R358" s="194"/>
      <c r="V358" s="64"/>
    </row>
    <row r="359" spans="1:24" x14ac:dyDescent="0.35">
      <c r="A359" s="83"/>
      <c r="R359" s="194"/>
      <c r="V359" s="64"/>
    </row>
    <row r="361" spans="1:24" s="84" customFormat="1" x14ac:dyDescent="0.35">
      <c r="E361" s="59"/>
      <c r="F361" s="8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143"/>
      <c r="R361" s="196"/>
      <c r="S361" s="144"/>
      <c r="T361" s="6"/>
      <c r="U361" s="171"/>
      <c r="X361" s="82"/>
    </row>
    <row r="362" spans="1:24" x14ac:dyDescent="0.35">
      <c r="H362" s="83"/>
      <c r="I362" s="83"/>
      <c r="J362" s="83"/>
      <c r="L362" s="83"/>
      <c r="M362" s="83"/>
      <c r="N362" s="83"/>
      <c r="O362" s="83"/>
      <c r="P362" s="83"/>
      <c r="R362" s="197"/>
      <c r="X362" s="58"/>
    </row>
    <row r="363" spans="1:24" x14ac:dyDescent="0.35">
      <c r="H363" s="83"/>
      <c r="I363" s="83"/>
      <c r="J363" s="83"/>
      <c r="L363" s="83"/>
      <c r="M363" s="83"/>
      <c r="N363" s="83"/>
      <c r="O363" s="83"/>
      <c r="P363" s="83"/>
      <c r="R363" s="197"/>
      <c r="X363" s="58"/>
    </row>
    <row r="364" spans="1:24" x14ac:dyDescent="0.35">
      <c r="H364" s="83"/>
      <c r="I364" s="83"/>
      <c r="J364" s="83"/>
      <c r="L364" s="83"/>
      <c r="M364" s="83"/>
      <c r="N364" s="83"/>
      <c r="O364" s="83"/>
      <c r="P364" s="83"/>
      <c r="R364" s="197"/>
      <c r="X364" s="58"/>
    </row>
    <row r="365" spans="1:24" x14ac:dyDescent="0.35">
      <c r="H365" s="83"/>
      <c r="I365" s="83"/>
      <c r="J365" s="83"/>
      <c r="L365" s="83"/>
      <c r="M365" s="83"/>
      <c r="N365" s="83"/>
      <c r="O365" s="83"/>
      <c r="P365" s="83"/>
      <c r="R365" s="197"/>
      <c r="X365" s="58"/>
    </row>
    <row r="366" spans="1:24" x14ac:dyDescent="0.35">
      <c r="H366" s="83"/>
      <c r="I366" s="83"/>
      <c r="J366" s="83"/>
      <c r="L366" s="83"/>
      <c r="M366" s="85"/>
      <c r="N366" s="83"/>
      <c r="O366" s="83"/>
      <c r="P366" s="83"/>
      <c r="R366" s="197"/>
      <c r="X366" s="58"/>
    </row>
    <row r="556" ht="14.25" customHeight="1" x14ac:dyDescent="0.35"/>
  </sheetData>
  <mergeCells count="21">
    <mergeCell ref="A70:D70"/>
    <mergeCell ref="A132:C132"/>
    <mergeCell ref="A146:C146"/>
    <mergeCell ref="A198:C198"/>
    <mergeCell ref="A204:C204"/>
    <mergeCell ref="A240:D240"/>
    <mergeCell ref="A241:D241"/>
    <mergeCell ref="A243:D243"/>
    <mergeCell ref="A242:D242"/>
    <mergeCell ref="B136:C136"/>
    <mergeCell ref="A235:D235"/>
    <mergeCell ref="A236:D236"/>
    <mergeCell ref="A237:D237"/>
    <mergeCell ref="A238:D238"/>
    <mergeCell ref="A239:D239"/>
    <mergeCell ref="A154:C154"/>
    <mergeCell ref="A166:C166"/>
    <mergeCell ref="A161:C161"/>
    <mergeCell ref="C223:D223"/>
    <mergeCell ref="A211:C211"/>
    <mergeCell ref="A221:C221"/>
  </mergeCells>
  <pageMargins left="0.19685039370078741" right="0" top="0.74803149606299213" bottom="0.55118110236220474" header="0.31496062992125984" footer="0.31496062992125984"/>
  <pageSetup paperSize="9" scale="80" orientation="landscape" horizontalDpi="360" verticalDpi="360" r:id="rId1"/>
  <rowBreaks count="12" manualBreakCount="12">
    <brk id="70" max="16383" man="1"/>
    <brk id="91" max="16383" man="1"/>
    <brk id="108" max="16383" man="1"/>
    <brk id="132" max="16383" man="1"/>
    <brk id="146" max="16383" man="1"/>
    <brk id="154" max="16383" man="1"/>
    <brk id="161" max="16383" man="1"/>
    <brk id="166" max="16383" man="1"/>
    <brk id="198" max="16383" man="1"/>
    <brk id="204" max="16383" man="1"/>
    <brk id="211" max="16383" man="1"/>
    <brk id="25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A70" zoomScaleNormal="100" workbookViewId="0">
      <selection activeCell="G77" sqref="G77"/>
    </sheetView>
  </sheetViews>
  <sheetFormatPr defaultRowHeight="14.5" x14ac:dyDescent="0.35"/>
  <cols>
    <col min="1" max="1" width="7.7265625" customWidth="1"/>
    <col min="2" max="2" width="7.26953125" style="218" customWidth="1"/>
    <col min="3" max="3" width="10" customWidth="1"/>
    <col min="4" max="4" width="7.36328125" customWidth="1"/>
    <col min="5" max="5" width="9" customWidth="1"/>
    <col min="6" max="9" width="8.26953125" customWidth="1"/>
    <col min="10" max="10" width="5.7265625" customWidth="1"/>
    <col min="11" max="11" width="7.90625" customWidth="1"/>
    <col min="12" max="12" width="7.1796875" customWidth="1"/>
    <col min="13" max="13" width="8.36328125" customWidth="1"/>
    <col min="14" max="14" width="8" style="209" customWidth="1"/>
    <col min="15" max="15" width="39.1796875" customWidth="1"/>
    <col min="16" max="16" width="7" customWidth="1"/>
  </cols>
  <sheetData>
    <row r="1" spans="1:17" s="202" customFormat="1" ht="18.5" x14ac:dyDescent="0.45">
      <c r="A1" s="279" t="s">
        <v>249</v>
      </c>
      <c r="B1" s="280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81"/>
      <c r="O1" s="279"/>
    </row>
    <row r="2" spans="1:17" s="315" customFormat="1" ht="34.5" customHeight="1" x14ac:dyDescent="0.25">
      <c r="A2" s="309" t="s">
        <v>0</v>
      </c>
      <c r="B2" s="310" t="s">
        <v>221</v>
      </c>
      <c r="C2" s="309" t="s">
        <v>222</v>
      </c>
      <c r="D2" s="309" t="s">
        <v>223</v>
      </c>
      <c r="E2" s="311" t="s">
        <v>224</v>
      </c>
      <c r="F2" s="311" t="s">
        <v>225</v>
      </c>
      <c r="G2" s="311" t="s">
        <v>226</v>
      </c>
      <c r="H2" s="311" t="s">
        <v>227</v>
      </c>
      <c r="I2" s="311" t="s">
        <v>228</v>
      </c>
      <c r="J2" s="311" t="s">
        <v>2</v>
      </c>
      <c r="K2" s="311" t="s">
        <v>5</v>
      </c>
      <c r="L2" s="311" t="s">
        <v>229</v>
      </c>
      <c r="M2" s="311" t="s">
        <v>230</v>
      </c>
      <c r="N2" s="312" t="s">
        <v>231</v>
      </c>
      <c r="O2" s="313" t="s">
        <v>220</v>
      </c>
      <c r="P2" s="205" t="s">
        <v>232</v>
      </c>
      <c r="Q2" s="314"/>
    </row>
    <row r="3" spans="1:17" x14ac:dyDescent="0.35">
      <c r="A3" s="282" t="s">
        <v>274</v>
      </c>
      <c r="B3" s="283"/>
      <c r="C3" s="282"/>
      <c r="D3" s="284">
        <v>0</v>
      </c>
      <c r="E3" s="285"/>
      <c r="F3" s="285"/>
      <c r="G3" s="285"/>
      <c r="H3" s="285"/>
      <c r="I3" s="285"/>
      <c r="J3" s="285"/>
      <c r="K3" s="285"/>
      <c r="L3" s="285"/>
      <c r="M3" s="285"/>
      <c r="N3" s="286">
        <v>149</v>
      </c>
      <c r="O3" s="285" t="s">
        <v>250</v>
      </c>
      <c r="P3" s="213">
        <f>SUM(E3:M3)</f>
        <v>0</v>
      </c>
    </row>
    <row r="4" spans="1:17" ht="9" customHeight="1" x14ac:dyDescent="0.35">
      <c r="A4" s="287"/>
      <c r="B4" s="288"/>
      <c r="C4" s="287"/>
      <c r="D4" s="289"/>
      <c r="E4" s="290"/>
      <c r="F4" s="290"/>
      <c r="G4" s="290"/>
      <c r="H4" s="290"/>
      <c r="I4" s="290"/>
      <c r="J4" s="290"/>
      <c r="K4" s="290"/>
      <c r="L4" s="290"/>
      <c r="M4" s="290"/>
      <c r="N4" s="291"/>
      <c r="O4" s="287"/>
      <c r="P4" s="277"/>
      <c r="Q4" s="58"/>
    </row>
    <row r="5" spans="1:17" s="315" customFormat="1" ht="34.5" customHeight="1" x14ac:dyDescent="0.25">
      <c r="A5" s="309" t="s">
        <v>0</v>
      </c>
      <c r="B5" s="310" t="s">
        <v>221</v>
      </c>
      <c r="C5" s="309" t="s">
        <v>222</v>
      </c>
      <c r="D5" s="309" t="s">
        <v>223</v>
      </c>
      <c r="E5" s="311" t="s">
        <v>224</v>
      </c>
      <c r="F5" s="311" t="s">
        <v>225</v>
      </c>
      <c r="G5" s="311" t="s">
        <v>226</v>
      </c>
      <c r="H5" s="311" t="s">
        <v>227</v>
      </c>
      <c r="I5" s="311" t="s">
        <v>228</v>
      </c>
      <c r="J5" s="311" t="s">
        <v>2</v>
      </c>
      <c r="K5" s="311" t="s">
        <v>5</v>
      </c>
      <c r="L5" s="311" t="s">
        <v>229</v>
      </c>
      <c r="M5" s="311" t="s">
        <v>230</v>
      </c>
      <c r="N5" s="312" t="s">
        <v>231</v>
      </c>
      <c r="O5" s="313" t="s">
        <v>220</v>
      </c>
      <c r="P5" s="205" t="s">
        <v>232</v>
      </c>
      <c r="Q5" s="314"/>
    </row>
    <row r="6" spans="1:17" s="104" customFormat="1" x14ac:dyDescent="0.35">
      <c r="A6" s="285" t="s">
        <v>490</v>
      </c>
      <c r="B6" s="292">
        <v>100180</v>
      </c>
      <c r="C6" s="285" t="s">
        <v>236</v>
      </c>
      <c r="D6" s="293">
        <v>6.5</v>
      </c>
      <c r="E6" s="293"/>
      <c r="F6" s="293"/>
      <c r="G6" s="293"/>
      <c r="H6" s="293"/>
      <c r="I6" s="293"/>
      <c r="J6" s="293">
        <v>6.5</v>
      </c>
      <c r="K6" s="293"/>
      <c r="L6" s="293"/>
      <c r="M6" s="293"/>
      <c r="N6" s="286">
        <v>151</v>
      </c>
      <c r="O6" s="285" t="s">
        <v>272</v>
      </c>
      <c r="P6" s="213">
        <f>SUM(E6:M6)</f>
        <v>6.5</v>
      </c>
      <c r="Q6" s="221"/>
    </row>
    <row r="7" spans="1:17" s="3" customFormat="1" x14ac:dyDescent="0.35">
      <c r="A7" s="294" t="s">
        <v>273</v>
      </c>
      <c r="B7" s="283"/>
      <c r="C7" s="282"/>
      <c r="D7" s="295">
        <f>D6</f>
        <v>6.5</v>
      </c>
      <c r="E7" s="295">
        <f t="shared" ref="E7:M7" si="0">SUM(E5:E6)</f>
        <v>0</v>
      </c>
      <c r="F7" s="295">
        <f t="shared" si="0"/>
        <v>0</v>
      </c>
      <c r="G7" s="295">
        <f t="shared" si="0"/>
        <v>0</v>
      </c>
      <c r="H7" s="295">
        <f t="shared" si="0"/>
        <v>0</v>
      </c>
      <c r="I7" s="295">
        <f t="shared" si="0"/>
        <v>0</v>
      </c>
      <c r="J7" s="295">
        <f t="shared" si="0"/>
        <v>6.5</v>
      </c>
      <c r="K7" s="295">
        <f t="shared" si="0"/>
        <v>0</v>
      </c>
      <c r="L7" s="295">
        <f t="shared" si="0"/>
        <v>0</v>
      </c>
      <c r="M7" s="295">
        <f t="shared" si="0"/>
        <v>0</v>
      </c>
      <c r="N7" s="284"/>
      <c r="O7" s="282"/>
      <c r="P7" s="211">
        <f>SUM(E7:M7)</f>
        <v>6.5</v>
      </c>
    </row>
    <row r="8" spans="1:17" ht="9" customHeight="1" x14ac:dyDescent="0.35">
      <c r="A8" s="287"/>
      <c r="B8" s="288"/>
      <c r="C8" s="287"/>
      <c r="D8" s="289"/>
      <c r="E8" s="290"/>
      <c r="F8" s="290"/>
      <c r="G8" s="290"/>
      <c r="H8" s="290"/>
      <c r="I8" s="290"/>
      <c r="J8" s="290"/>
      <c r="K8" s="290"/>
      <c r="L8" s="290"/>
      <c r="M8" s="290"/>
      <c r="N8" s="291"/>
      <c r="O8" s="287"/>
      <c r="P8" s="277"/>
      <c r="Q8" s="58"/>
    </row>
    <row r="9" spans="1:17" s="315" customFormat="1" ht="34.5" customHeight="1" x14ac:dyDescent="0.25">
      <c r="A9" s="309" t="s">
        <v>0</v>
      </c>
      <c r="B9" s="310" t="s">
        <v>221</v>
      </c>
      <c r="C9" s="309" t="s">
        <v>222</v>
      </c>
      <c r="D9" s="309" t="s">
        <v>223</v>
      </c>
      <c r="E9" s="311" t="s">
        <v>224</v>
      </c>
      <c r="F9" s="311" t="s">
        <v>225</v>
      </c>
      <c r="G9" s="311" t="s">
        <v>226</v>
      </c>
      <c r="H9" s="311" t="s">
        <v>227</v>
      </c>
      <c r="I9" s="311" t="s">
        <v>228</v>
      </c>
      <c r="J9" s="311" t="s">
        <v>2</v>
      </c>
      <c r="K9" s="311" t="s">
        <v>5</v>
      </c>
      <c r="L9" s="311" t="s">
        <v>229</v>
      </c>
      <c r="M9" s="311" t="s">
        <v>230</v>
      </c>
      <c r="N9" s="312" t="s">
        <v>231</v>
      </c>
      <c r="O9" s="313" t="s">
        <v>220</v>
      </c>
      <c r="P9" s="205" t="s">
        <v>232</v>
      </c>
      <c r="Q9" s="314"/>
    </row>
    <row r="10" spans="1:17" s="104" customFormat="1" x14ac:dyDescent="0.35">
      <c r="A10" s="285" t="s">
        <v>275</v>
      </c>
      <c r="B10" s="292">
        <v>100179</v>
      </c>
      <c r="C10" s="285" t="s">
        <v>297</v>
      </c>
      <c r="D10" s="285">
        <v>32.369999999999997</v>
      </c>
      <c r="E10" s="285">
        <v>32.369999999999997</v>
      </c>
      <c r="F10" s="285"/>
      <c r="G10" s="285"/>
      <c r="H10" s="285"/>
      <c r="I10" s="285"/>
      <c r="J10" s="285"/>
      <c r="K10" s="285"/>
      <c r="L10" s="285"/>
      <c r="M10" s="285"/>
      <c r="N10" s="286">
        <v>152</v>
      </c>
      <c r="O10" s="285" t="s">
        <v>298</v>
      </c>
      <c r="P10" s="213">
        <f>SUM(E10:M10)</f>
        <v>32.369999999999997</v>
      </c>
    </row>
    <row r="11" spans="1:17" s="104" customFormat="1" x14ac:dyDescent="0.35">
      <c r="A11" s="285" t="s">
        <v>299</v>
      </c>
      <c r="B11" s="292" t="s">
        <v>158</v>
      </c>
      <c r="C11" s="285" t="s">
        <v>300</v>
      </c>
      <c r="D11" s="293">
        <v>51.94</v>
      </c>
      <c r="E11" s="285"/>
      <c r="F11" s="285">
        <v>51.94</v>
      </c>
      <c r="G11" s="285"/>
      <c r="H11" s="285"/>
      <c r="I11" s="285"/>
      <c r="J11" s="285"/>
      <c r="K11" s="285"/>
      <c r="L11" s="285"/>
      <c r="M11" s="285"/>
      <c r="N11" s="286">
        <v>153</v>
      </c>
      <c r="O11" s="285" t="s">
        <v>301</v>
      </c>
      <c r="P11" s="213">
        <f>SUM(E11:M11)</f>
        <v>51.94</v>
      </c>
    </row>
    <row r="12" spans="1:17" x14ac:dyDescent="0.35">
      <c r="A12" s="282" t="s">
        <v>295</v>
      </c>
      <c r="B12" s="283"/>
      <c r="C12" s="282"/>
      <c r="D12" s="284">
        <f>SUM(D10:D11)</f>
        <v>84.31</v>
      </c>
      <c r="E12" s="284">
        <f t="shared" ref="E12:M12" si="1">SUM(E10:E11)</f>
        <v>32.369999999999997</v>
      </c>
      <c r="F12" s="284">
        <f t="shared" si="1"/>
        <v>51.94</v>
      </c>
      <c r="G12" s="284">
        <f t="shared" si="1"/>
        <v>0</v>
      </c>
      <c r="H12" s="284">
        <f t="shared" si="1"/>
        <v>0</v>
      </c>
      <c r="I12" s="284">
        <f t="shared" si="1"/>
        <v>0</v>
      </c>
      <c r="J12" s="284">
        <f t="shared" si="1"/>
        <v>0</v>
      </c>
      <c r="K12" s="284">
        <f t="shared" si="1"/>
        <v>0</v>
      </c>
      <c r="L12" s="284">
        <f t="shared" si="1"/>
        <v>0</v>
      </c>
      <c r="M12" s="284">
        <f t="shared" si="1"/>
        <v>0</v>
      </c>
      <c r="N12" s="286"/>
      <c r="O12" s="285"/>
      <c r="P12" s="211">
        <f>SUM(E12:M12)</f>
        <v>84.31</v>
      </c>
    </row>
    <row r="13" spans="1:17" ht="9" customHeight="1" x14ac:dyDescent="0.35">
      <c r="A13" s="287"/>
      <c r="B13" s="288"/>
      <c r="C13" s="287"/>
      <c r="D13" s="289"/>
      <c r="E13" s="290"/>
      <c r="F13" s="290"/>
      <c r="G13" s="290"/>
      <c r="H13" s="290"/>
      <c r="I13" s="290"/>
      <c r="J13" s="290"/>
      <c r="K13" s="290"/>
      <c r="L13" s="290"/>
      <c r="M13" s="290"/>
      <c r="N13" s="291"/>
      <c r="O13" s="287"/>
      <c r="P13" s="277"/>
      <c r="Q13" s="58"/>
    </row>
    <row r="14" spans="1:17" s="315" customFormat="1" ht="34.5" customHeight="1" x14ac:dyDescent="0.25">
      <c r="A14" s="309" t="s">
        <v>0</v>
      </c>
      <c r="B14" s="310" t="s">
        <v>221</v>
      </c>
      <c r="C14" s="309" t="s">
        <v>222</v>
      </c>
      <c r="D14" s="309" t="s">
        <v>223</v>
      </c>
      <c r="E14" s="311" t="s">
        <v>224</v>
      </c>
      <c r="F14" s="311" t="s">
        <v>225</v>
      </c>
      <c r="G14" s="311" t="s">
        <v>226</v>
      </c>
      <c r="H14" s="311" t="s">
        <v>227</v>
      </c>
      <c r="I14" s="311" t="s">
        <v>228</v>
      </c>
      <c r="J14" s="311" t="s">
        <v>2</v>
      </c>
      <c r="K14" s="311" t="s">
        <v>5</v>
      </c>
      <c r="L14" s="311" t="s">
        <v>229</v>
      </c>
      <c r="M14" s="311" t="s">
        <v>230</v>
      </c>
      <c r="N14" s="312" t="s">
        <v>231</v>
      </c>
      <c r="O14" s="313" t="s">
        <v>220</v>
      </c>
      <c r="P14" s="205" t="s">
        <v>232</v>
      </c>
      <c r="Q14" s="314"/>
    </row>
    <row r="15" spans="1:17" s="3" customFormat="1" x14ac:dyDescent="0.35">
      <c r="A15" s="296" t="s">
        <v>329</v>
      </c>
      <c r="B15" s="292">
        <v>100181</v>
      </c>
      <c r="C15" s="285" t="s">
        <v>330</v>
      </c>
      <c r="D15" s="297">
        <v>15.34</v>
      </c>
      <c r="E15" s="297"/>
      <c r="F15" s="297"/>
      <c r="G15" s="297">
        <v>15.34</v>
      </c>
      <c r="H15" s="297"/>
      <c r="I15" s="297"/>
      <c r="J15" s="297"/>
      <c r="K15" s="297"/>
      <c r="L15" s="297"/>
      <c r="M15" s="297"/>
      <c r="N15" s="286">
        <v>154</v>
      </c>
      <c r="O15" s="285" t="s">
        <v>333</v>
      </c>
      <c r="P15" s="210">
        <f>SUM(E15:M15)</f>
        <v>15.34</v>
      </c>
    </row>
    <row r="16" spans="1:17" s="3" customFormat="1" x14ac:dyDescent="0.35">
      <c r="A16" s="296" t="s">
        <v>316</v>
      </c>
      <c r="B16" s="292" t="s">
        <v>331</v>
      </c>
      <c r="C16" s="285" t="s">
        <v>332</v>
      </c>
      <c r="D16" s="297">
        <v>24.76</v>
      </c>
      <c r="E16" s="297"/>
      <c r="F16" s="297"/>
      <c r="G16" s="297"/>
      <c r="H16" s="297"/>
      <c r="I16" s="297"/>
      <c r="J16" s="297"/>
      <c r="K16" s="297"/>
      <c r="L16" s="297"/>
      <c r="M16" s="297">
        <v>24.76</v>
      </c>
      <c r="N16" s="286">
        <v>154</v>
      </c>
      <c r="O16" s="285" t="s">
        <v>371</v>
      </c>
      <c r="P16" s="210">
        <f>SUM(E16:M16)</f>
        <v>24.76</v>
      </c>
    </row>
    <row r="17" spans="1:17" s="3" customFormat="1" x14ac:dyDescent="0.35">
      <c r="A17" s="296" t="s">
        <v>335</v>
      </c>
      <c r="B17" s="292">
        <v>100183</v>
      </c>
      <c r="C17" s="285" t="s">
        <v>241</v>
      </c>
      <c r="D17" s="297">
        <v>10.62</v>
      </c>
      <c r="E17" s="297"/>
      <c r="F17" s="297">
        <v>10.62</v>
      </c>
      <c r="G17" s="297"/>
      <c r="H17" s="297"/>
      <c r="I17" s="297"/>
      <c r="J17" s="297"/>
      <c r="K17" s="297"/>
      <c r="L17" s="297"/>
      <c r="M17" s="297"/>
      <c r="N17" s="286">
        <v>154</v>
      </c>
      <c r="O17" s="285" t="s">
        <v>336</v>
      </c>
      <c r="P17" s="210">
        <f>SUM(E17:M17)</f>
        <v>10.62</v>
      </c>
    </row>
    <row r="18" spans="1:17" s="3" customFormat="1" x14ac:dyDescent="0.35">
      <c r="A18" s="296" t="s">
        <v>323</v>
      </c>
      <c r="B18" s="292">
        <v>100182</v>
      </c>
      <c r="C18" s="285" t="s">
        <v>235</v>
      </c>
      <c r="D18" s="297">
        <v>38.89</v>
      </c>
      <c r="E18" s="297"/>
      <c r="F18" s="297">
        <v>38.89</v>
      </c>
      <c r="G18" s="297"/>
      <c r="H18" s="297"/>
      <c r="I18" s="297"/>
      <c r="J18" s="297"/>
      <c r="K18" s="297"/>
      <c r="L18" s="297"/>
      <c r="M18" s="297"/>
      <c r="N18" s="286">
        <v>155</v>
      </c>
      <c r="O18" s="285" t="s">
        <v>334</v>
      </c>
      <c r="P18" s="210">
        <f>SUM(E18:M18)</f>
        <v>38.89</v>
      </c>
    </row>
    <row r="19" spans="1:17" s="208" customFormat="1" ht="13" x14ac:dyDescent="0.3">
      <c r="A19" s="282" t="s">
        <v>328</v>
      </c>
      <c r="B19" s="283"/>
      <c r="C19" s="282"/>
      <c r="D19" s="284">
        <f>SUM(D15:D18)</f>
        <v>89.61</v>
      </c>
      <c r="E19" s="284">
        <f>SUM(E15:E18)</f>
        <v>0</v>
      </c>
      <c r="F19" s="284">
        <f>SUM(F15:F18)</f>
        <v>49.51</v>
      </c>
      <c r="G19" s="284">
        <f>SUM(G15:G18)</f>
        <v>15.34</v>
      </c>
      <c r="H19" s="284">
        <f t="shared" ref="H19:M19" si="2">SUM(H15:H18)</f>
        <v>0</v>
      </c>
      <c r="I19" s="284">
        <f t="shared" si="2"/>
        <v>0</v>
      </c>
      <c r="J19" s="284">
        <f t="shared" si="2"/>
        <v>0</v>
      </c>
      <c r="K19" s="284">
        <f t="shared" si="2"/>
        <v>0</v>
      </c>
      <c r="L19" s="284">
        <f t="shared" si="2"/>
        <v>0</v>
      </c>
      <c r="M19" s="284">
        <f t="shared" si="2"/>
        <v>24.76</v>
      </c>
      <c r="N19" s="284">
        <f>SUM(E19:M19)</f>
        <v>89.61</v>
      </c>
      <c r="O19" s="282"/>
      <c r="P19" s="212">
        <f>SUM(P15:P18)</f>
        <v>89.61</v>
      </c>
    </row>
    <row r="20" spans="1:17" ht="9" customHeight="1" x14ac:dyDescent="0.35">
      <c r="A20" s="287"/>
      <c r="B20" s="288"/>
      <c r="C20" s="287"/>
      <c r="D20" s="289"/>
      <c r="E20" s="290"/>
      <c r="F20" s="290"/>
      <c r="G20" s="290"/>
      <c r="H20" s="290"/>
      <c r="I20" s="290"/>
      <c r="J20" s="290"/>
      <c r="K20" s="290"/>
      <c r="L20" s="290"/>
      <c r="M20" s="290"/>
      <c r="N20" s="291"/>
      <c r="O20" s="287"/>
      <c r="P20" s="277"/>
      <c r="Q20" s="58"/>
    </row>
    <row r="21" spans="1:17" s="315" customFormat="1" ht="34.5" customHeight="1" x14ac:dyDescent="0.25">
      <c r="A21" s="309" t="s">
        <v>0</v>
      </c>
      <c r="B21" s="310" t="s">
        <v>221</v>
      </c>
      <c r="C21" s="309" t="s">
        <v>222</v>
      </c>
      <c r="D21" s="309" t="s">
        <v>223</v>
      </c>
      <c r="E21" s="311" t="s">
        <v>224</v>
      </c>
      <c r="F21" s="311" t="s">
        <v>225</v>
      </c>
      <c r="G21" s="311" t="s">
        <v>226</v>
      </c>
      <c r="H21" s="311" t="s">
        <v>227</v>
      </c>
      <c r="I21" s="311" t="s">
        <v>228</v>
      </c>
      <c r="J21" s="311" t="s">
        <v>2</v>
      </c>
      <c r="K21" s="311" t="s">
        <v>5</v>
      </c>
      <c r="L21" s="311" t="s">
        <v>229</v>
      </c>
      <c r="M21" s="311" t="s">
        <v>230</v>
      </c>
      <c r="N21" s="312" t="s">
        <v>231</v>
      </c>
      <c r="O21" s="313" t="s">
        <v>220</v>
      </c>
      <c r="P21" s="205" t="s">
        <v>232</v>
      </c>
      <c r="Q21" s="314"/>
    </row>
    <row r="22" spans="1:17" s="208" customFormat="1" ht="13" x14ac:dyDescent="0.3">
      <c r="A22" s="282" t="s">
        <v>356</v>
      </c>
      <c r="B22" s="283"/>
      <c r="C22" s="282"/>
      <c r="D22" s="284">
        <v>0</v>
      </c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2" t="s">
        <v>233</v>
      </c>
      <c r="P22" s="213">
        <f>SUM(E22:M22)</f>
        <v>0</v>
      </c>
    </row>
    <row r="23" spans="1:17" ht="9" customHeight="1" x14ac:dyDescent="0.35">
      <c r="A23" s="287"/>
      <c r="B23" s="288"/>
      <c r="C23" s="287"/>
      <c r="D23" s="289"/>
      <c r="E23" s="290"/>
      <c r="F23" s="290"/>
      <c r="G23" s="290"/>
      <c r="H23" s="290"/>
      <c r="I23" s="290"/>
      <c r="J23" s="290"/>
      <c r="K23" s="290"/>
      <c r="L23" s="290"/>
      <c r="M23" s="290"/>
      <c r="N23" s="291"/>
      <c r="O23" s="287"/>
      <c r="P23" s="277"/>
      <c r="Q23" s="58"/>
    </row>
    <row r="24" spans="1:17" s="315" customFormat="1" ht="34.5" customHeight="1" x14ac:dyDescent="0.25">
      <c r="A24" s="309" t="s">
        <v>0</v>
      </c>
      <c r="B24" s="310" t="s">
        <v>221</v>
      </c>
      <c r="C24" s="309" t="s">
        <v>222</v>
      </c>
      <c r="D24" s="309" t="s">
        <v>223</v>
      </c>
      <c r="E24" s="311" t="s">
        <v>224</v>
      </c>
      <c r="F24" s="311" t="s">
        <v>225</v>
      </c>
      <c r="G24" s="311" t="s">
        <v>226</v>
      </c>
      <c r="H24" s="311" t="s">
        <v>227</v>
      </c>
      <c r="I24" s="311" t="s">
        <v>228</v>
      </c>
      <c r="J24" s="311" t="s">
        <v>2</v>
      </c>
      <c r="K24" s="311" t="s">
        <v>5</v>
      </c>
      <c r="L24" s="311" t="s">
        <v>229</v>
      </c>
      <c r="M24" s="311" t="s">
        <v>230</v>
      </c>
      <c r="N24" s="312" t="s">
        <v>231</v>
      </c>
      <c r="O24" s="313" t="s">
        <v>220</v>
      </c>
      <c r="P24" s="205" t="s">
        <v>232</v>
      </c>
      <c r="Q24" s="314"/>
    </row>
    <row r="25" spans="1:17" x14ac:dyDescent="0.35">
      <c r="A25" s="285" t="s">
        <v>367</v>
      </c>
      <c r="B25" s="292">
        <v>100186</v>
      </c>
      <c r="C25" s="285" t="s">
        <v>241</v>
      </c>
      <c r="D25" s="293">
        <v>3.99</v>
      </c>
      <c r="E25" s="293"/>
      <c r="F25" s="293">
        <v>3.99</v>
      </c>
      <c r="G25" s="293"/>
      <c r="H25" s="293"/>
      <c r="I25" s="293"/>
      <c r="J25" s="293"/>
      <c r="K25" s="293"/>
      <c r="L25" s="293"/>
      <c r="M25" s="293"/>
      <c r="N25" s="286">
        <v>157</v>
      </c>
      <c r="O25" s="285" t="s">
        <v>369</v>
      </c>
      <c r="P25" s="210">
        <f>SUM(E25:M25)</f>
        <v>3.99</v>
      </c>
    </row>
    <row r="26" spans="1:17" x14ac:dyDescent="0.35">
      <c r="A26" s="285" t="s">
        <v>368</v>
      </c>
      <c r="B26" s="292">
        <v>100184</v>
      </c>
      <c r="C26" s="285" t="s">
        <v>235</v>
      </c>
      <c r="D26" s="293">
        <v>56.34</v>
      </c>
      <c r="E26" s="293">
        <v>29.55</v>
      </c>
      <c r="F26" s="293">
        <v>26.79</v>
      </c>
      <c r="G26" s="293"/>
      <c r="H26" s="293"/>
      <c r="I26" s="293"/>
      <c r="J26" s="293"/>
      <c r="K26" s="293"/>
      <c r="L26" s="293"/>
      <c r="M26" s="293"/>
      <c r="N26" s="286">
        <v>157</v>
      </c>
      <c r="O26" s="285" t="s">
        <v>372</v>
      </c>
      <c r="P26" s="210">
        <f>SUM(E26:M26)</f>
        <v>56.34</v>
      </c>
    </row>
    <row r="27" spans="1:17" s="5" customFormat="1" x14ac:dyDescent="0.35">
      <c r="A27" s="298" t="s">
        <v>368</v>
      </c>
      <c r="B27" s="299">
        <v>100185</v>
      </c>
      <c r="C27" s="298" t="s">
        <v>236</v>
      </c>
      <c r="D27" s="297">
        <v>300</v>
      </c>
      <c r="E27" s="297">
        <v>300</v>
      </c>
      <c r="F27" s="297"/>
      <c r="G27" s="297"/>
      <c r="H27" s="297"/>
      <c r="I27" s="297"/>
      <c r="J27" s="297"/>
      <c r="K27" s="297"/>
      <c r="L27" s="297"/>
      <c r="M27" s="297"/>
      <c r="N27" s="286">
        <v>157</v>
      </c>
      <c r="O27" s="298" t="s">
        <v>370</v>
      </c>
      <c r="P27" s="210">
        <f>SUM(E27:M27)</f>
        <v>300</v>
      </c>
    </row>
    <row r="28" spans="1:17" s="208" customFormat="1" ht="13" x14ac:dyDescent="0.3">
      <c r="A28" s="282" t="s">
        <v>366</v>
      </c>
      <c r="B28" s="283"/>
      <c r="C28" s="282"/>
      <c r="D28" s="284">
        <f>SUM(D25:D27)</f>
        <v>360.33</v>
      </c>
      <c r="E28" s="284">
        <f t="shared" ref="E28:M28" si="3">SUM(E25:E27)</f>
        <v>329.55</v>
      </c>
      <c r="F28" s="284">
        <f t="shared" si="3"/>
        <v>30.78</v>
      </c>
      <c r="G28" s="284">
        <f t="shared" si="3"/>
        <v>0</v>
      </c>
      <c r="H28" s="284">
        <f t="shared" si="3"/>
        <v>0</v>
      </c>
      <c r="I28" s="284">
        <f t="shared" si="3"/>
        <v>0</v>
      </c>
      <c r="J28" s="284">
        <f t="shared" si="3"/>
        <v>0</v>
      </c>
      <c r="K28" s="284">
        <f t="shared" si="3"/>
        <v>0</v>
      </c>
      <c r="L28" s="284">
        <f t="shared" si="3"/>
        <v>0</v>
      </c>
      <c r="M28" s="284">
        <f t="shared" si="3"/>
        <v>0</v>
      </c>
      <c r="N28" s="284">
        <f>SUM(E28:M28)</f>
        <v>360.33000000000004</v>
      </c>
      <c r="O28" s="282"/>
      <c r="P28" s="212">
        <f>SUM(P25:P27)</f>
        <v>360.33</v>
      </c>
    </row>
    <row r="29" spans="1:17" ht="9" customHeight="1" x14ac:dyDescent="0.35">
      <c r="A29" s="287"/>
      <c r="B29" s="288"/>
      <c r="C29" s="287"/>
      <c r="D29" s="289"/>
      <c r="E29" s="290"/>
      <c r="F29" s="290"/>
      <c r="G29" s="290"/>
      <c r="H29" s="290"/>
      <c r="I29" s="290"/>
      <c r="J29" s="290"/>
      <c r="K29" s="290"/>
      <c r="L29" s="290"/>
      <c r="M29" s="290"/>
      <c r="N29" s="291"/>
      <c r="O29" s="287"/>
      <c r="P29" s="277"/>
      <c r="Q29" s="58"/>
    </row>
    <row r="30" spans="1:17" s="315" customFormat="1" ht="34.5" customHeight="1" x14ac:dyDescent="0.25">
      <c r="A30" s="309" t="s">
        <v>0</v>
      </c>
      <c r="B30" s="310" t="s">
        <v>221</v>
      </c>
      <c r="C30" s="309" t="s">
        <v>222</v>
      </c>
      <c r="D30" s="309" t="s">
        <v>223</v>
      </c>
      <c r="E30" s="311" t="s">
        <v>224</v>
      </c>
      <c r="F30" s="311" t="s">
        <v>225</v>
      </c>
      <c r="G30" s="311" t="s">
        <v>226</v>
      </c>
      <c r="H30" s="311" t="s">
        <v>227</v>
      </c>
      <c r="I30" s="311" t="s">
        <v>228</v>
      </c>
      <c r="J30" s="311" t="s">
        <v>2</v>
      </c>
      <c r="K30" s="311" t="s">
        <v>5</v>
      </c>
      <c r="L30" s="311" t="s">
        <v>229</v>
      </c>
      <c r="M30" s="311" t="s">
        <v>230</v>
      </c>
      <c r="N30" s="312" t="s">
        <v>231</v>
      </c>
      <c r="O30" s="313" t="s">
        <v>220</v>
      </c>
      <c r="P30" s="205" t="s">
        <v>232</v>
      </c>
      <c r="Q30" s="314"/>
    </row>
    <row r="31" spans="1:17" x14ac:dyDescent="0.35">
      <c r="A31" s="285" t="s">
        <v>386</v>
      </c>
      <c r="B31" s="292">
        <v>100187</v>
      </c>
      <c r="C31" s="285" t="s">
        <v>387</v>
      </c>
      <c r="D31" s="285">
        <v>18.89</v>
      </c>
      <c r="E31" s="285"/>
      <c r="F31" s="285"/>
      <c r="G31" s="285"/>
      <c r="H31" s="285"/>
      <c r="I31" s="285">
        <v>18.89</v>
      </c>
      <c r="J31" s="285"/>
      <c r="K31" s="285"/>
      <c r="L31" s="285"/>
      <c r="M31" s="285"/>
      <c r="N31" s="286">
        <v>158</v>
      </c>
      <c r="O31" s="285" t="s">
        <v>388</v>
      </c>
      <c r="P31" s="210">
        <f>SUM(E31:M31)</f>
        <v>18.89</v>
      </c>
    </row>
    <row r="32" spans="1:17" s="5" customFormat="1" x14ac:dyDescent="0.35">
      <c r="A32" s="298" t="s">
        <v>389</v>
      </c>
      <c r="B32" s="299">
        <v>100189</v>
      </c>
      <c r="C32" s="298" t="s">
        <v>235</v>
      </c>
      <c r="D32" s="297">
        <v>36.799999999999997</v>
      </c>
      <c r="E32" s="297"/>
      <c r="F32" s="297">
        <v>4.4000000000000004</v>
      </c>
      <c r="G32" s="297"/>
      <c r="H32" s="297"/>
      <c r="I32" s="297">
        <v>32.4</v>
      </c>
      <c r="J32" s="298"/>
      <c r="K32" s="298"/>
      <c r="L32" s="298"/>
      <c r="M32" s="298"/>
      <c r="N32" s="286">
        <v>158</v>
      </c>
      <c r="O32" s="298"/>
      <c r="P32" s="213">
        <f>SUM(E32:M32)</f>
        <v>36.799999999999997</v>
      </c>
    </row>
    <row r="33" spans="1:17" s="215" customFormat="1" ht="13" x14ac:dyDescent="0.3">
      <c r="A33" s="285" t="s">
        <v>390</v>
      </c>
      <c r="B33" s="292">
        <v>100188</v>
      </c>
      <c r="C33" s="285" t="s">
        <v>391</v>
      </c>
      <c r="D33" s="293">
        <v>120</v>
      </c>
      <c r="E33" s="293"/>
      <c r="F33" s="293"/>
      <c r="G33" s="293">
        <v>120</v>
      </c>
      <c r="H33" s="293"/>
      <c r="I33" s="293"/>
      <c r="J33" s="293"/>
      <c r="K33" s="293"/>
      <c r="L33" s="293"/>
      <c r="M33" s="293"/>
      <c r="N33" s="286">
        <v>158</v>
      </c>
      <c r="O33" s="285" t="s">
        <v>392</v>
      </c>
      <c r="P33" s="210">
        <f>SUM(E33:M33)</f>
        <v>120</v>
      </c>
    </row>
    <row r="34" spans="1:17" s="215" customFormat="1" ht="13" x14ac:dyDescent="0.3">
      <c r="A34" s="285" t="s">
        <v>393</v>
      </c>
      <c r="B34" s="292">
        <v>100190</v>
      </c>
      <c r="C34" s="285" t="s">
        <v>242</v>
      </c>
      <c r="D34" s="293">
        <v>77.78</v>
      </c>
      <c r="E34" s="293">
        <v>77.78</v>
      </c>
      <c r="F34" s="293"/>
      <c r="G34" s="293"/>
      <c r="H34" s="293"/>
      <c r="I34" s="293"/>
      <c r="J34" s="293"/>
      <c r="K34" s="293"/>
      <c r="L34" s="293"/>
      <c r="M34" s="293"/>
      <c r="N34" s="286">
        <v>158</v>
      </c>
      <c r="O34" s="285"/>
      <c r="P34" s="210">
        <f>SUM(E34:M34)</f>
        <v>77.78</v>
      </c>
    </row>
    <row r="35" spans="1:17" s="215" customFormat="1" ht="13" x14ac:dyDescent="0.3">
      <c r="A35" s="285" t="s">
        <v>394</v>
      </c>
      <c r="B35" s="292" t="s">
        <v>132</v>
      </c>
      <c r="C35" s="285" t="s">
        <v>240</v>
      </c>
      <c r="D35" s="293">
        <v>215</v>
      </c>
      <c r="E35" s="293"/>
      <c r="F35" s="293"/>
      <c r="G35" s="293"/>
      <c r="H35" s="293"/>
      <c r="I35" s="293"/>
      <c r="J35" s="293"/>
      <c r="K35" s="293">
        <v>215</v>
      </c>
      <c r="L35" s="293"/>
      <c r="M35" s="293"/>
      <c r="N35" s="286">
        <v>158</v>
      </c>
      <c r="O35" s="285" t="s">
        <v>5</v>
      </c>
      <c r="P35" s="210">
        <f>SUM(E35:M35)</f>
        <v>215</v>
      </c>
    </row>
    <row r="36" spans="1:17" s="208" customFormat="1" ht="13" x14ac:dyDescent="0.3">
      <c r="A36" s="282" t="s">
        <v>385</v>
      </c>
      <c r="B36" s="283"/>
      <c r="C36" s="282"/>
      <c r="D36" s="284">
        <f>SUM(D31:D35)</f>
        <v>468.47</v>
      </c>
      <c r="E36" s="284">
        <f>SUM(E31:E35)</f>
        <v>77.78</v>
      </c>
      <c r="F36" s="284">
        <f>SUM(F31:F35)</f>
        <v>4.4000000000000004</v>
      </c>
      <c r="G36" s="284">
        <f t="shared" ref="G36:M36" si="4">SUM(G31:G35)</f>
        <v>120</v>
      </c>
      <c r="H36" s="284">
        <f t="shared" si="4"/>
        <v>0</v>
      </c>
      <c r="I36" s="284">
        <f t="shared" si="4"/>
        <v>51.29</v>
      </c>
      <c r="J36" s="284">
        <f t="shared" si="4"/>
        <v>0</v>
      </c>
      <c r="K36" s="284">
        <f t="shared" si="4"/>
        <v>215</v>
      </c>
      <c r="L36" s="284">
        <f t="shared" si="4"/>
        <v>0</v>
      </c>
      <c r="M36" s="284">
        <f t="shared" si="4"/>
        <v>0</v>
      </c>
      <c r="N36" s="284">
        <v>139</v>
      </c>
      <c r="O36" s="282" t="s">
        <v>233</v>
      </c>
      <c r="P36" s="212">
        <f>SUM(P31:P35)</f>
        <v>468.47</v>
      </c>
    </row>
    <row r="37" spans="1:17" ht="9" customHeight="1" x14ac:dyDescent="0.35">
      <c r="A37" s="287"/>
      <c r="B37" s="288"/>
      <c r="C37" s="287"/>
      <c r="D37" s="289"/>
      <c r="E37" s="290"/>
      <c r="F37" s="290"/>
      <c r="G37" s="290"/>
      <c r="H37" s="290"/>
      <c r="I37" s="290"/>
      <c r="J37" s="290"/>
      <c r="K37" s="290"/>
      <c r="L37" s="290"/>
      <c r="M37" s="290"/>
      <c r="N37" s="291"/>
      <c r="O37" s="287"/>
      <c r="P37" s="277"/>
      <c r="Q37" s="58"/>
    </row>
    <row r="38" spans="1:17" s="315" customFormat="1" ht="34.5" customHeight="1" x14ac:dyDescent="0.25">
      <c r="A38" s="309" t="s">
        <v>0</v>
      </c>
      <c r="B38" s="310" t="s">
        <v>221</v>
      </c>
      <c r="C38" s="309" t="s">
        <v>222</v>
      </c>
      <c r="D38" s="309" t="s">
        <v>223</v>
      </c>
      <c r="E38" s="311" t="s">
        <v>224</v>
      </c>
      <c r="F38" s="311" t="s">
        <v>225</v>
      </c>
      <c r="G38" s="311" t="s">
        <v>226</v>
      </c>
      <c r="H38" s="311" t="s">
        <v>227</v>
      </c>
      <c r="I38" s="311" t="s">
        <v>228</v>
      </c>
      <c r="J38" s="311" t="s">
        <v>2</v>
      </c>
      <c r="K38" s="311" t="s">
        <v>5</v>
      </c>
      <c r="L38" s="311" t="s">
        <v>229</v>
      </c>
      <c r="M38" s="311" t="s">
        <v>230</v>
      </c>
      <c r="N38" s="312" t="s">
        <v>231</v>
      </c>
      <c r="O38" s="313" t="s">
        <v>220</v>
      </c>
      <c r="P38" s="205" t="s">
        <v>232</v>
      </c>
      <c r="Q38" s="314"/>
    </row>
    <row r="39" spans="1:17" s="215" customFormat="1" ht="13" x14ac:dyDescent="0.3">
      <c r="A39" s="285" t="s">
        <v>401</v>
      </c>
      <c r="B39" s="292">
        <v>100191</v>
      </c>
      <c r="C39" s="285" t="s">
        <v>238</v>
      </c>
      <c r="D39" s="293">
        <v>38</v>
      </c>
      <c r="E39" s="293"/>
      <c r="F39" s="293"/>
      <c r="G39" s="293"/>
      <c r="H39" s="293"/>
      <c r="I39" s="293"/>
      <c r="J39" s="293"/>
      <c r="K39" s="293"/>
      <c r="L39" s="293"/>
      <c r="M39" s="293">
        <v>38</v>
      </c>
      <c r="N39" s="286">
        <v>159</v>
      </c>
      <c r="O39" s="285" t="s">
        <v>239</v>
      </c>
      <c r="P39" s="210">
        <f>SUM(E39:M39)</f>
        <v>38</v>
      </c>
    </row>
    <row r="40" spans="1:17" s="215" customFormat="1" ht="13" x14ac:dyDescent="0.3">
      <c r="A40" s="285" t="s">
        <v>402</v>
      </c>
      <c r="B40" s="292">
        <v>100192</v>
      </c>
      <c r="C40" s="285" t="s">
        <v>237</v>
      </c>
      <c r="D40" s="293">
        <v>271.60000000000002</v>
      </c>
      <c r="E40" s="293"/>
      <c r="F40" s="293"/>
      <c r="G40" s="293"/>
      <c r="H40" s="293">
        <v>271.60000000000002</v>
      </c>
      <c r="I40" s="293"/>
      <c r="J40" s="293"/>
      <c r="K40" s="293"/>
      <c r="L40" s="293"/>
      <c r="M40" s="293"/>
      <c r="N40" s="286">
        <v>159</v>
      </c>
      <c r="O40" s="285" t="s">
        <v>403</v>
      </c>
      <c r="P40" s="210">
        <f>SUM(E40:M40)</f>
        <v>271.60000000000002</v>
      </c>
    </row>
    <row r="41" spans="1:17" s="216" customFormat="1" ht="13" x14ac:dyDescent="0.3">
      <c r="A41" s="298" t="s">
        <v>395</v>
      </c>
      <c r="B41" s="299">
        <v>100193</v>
      </c>
      <c r="C41" s="298" t="s">
        <v>242</v>
      </c>
      <c r="D41" s="297">
        <v>10.89</v>
      </c>
      <c r="E41" s="297"/>
      <c r="F41" s="297"/>
      <c r="G41" s="297"/>
      <c r="H41" s="297"/>
      <c r="I41" s="297">
        <v>10.89</v>
      </c>
      <c r="J41" s="297"/>
      <c r="K41" s="297"/>
      <c r="L41" s="297"/>
      <c r="M41" s="297"/>
      <c r="N41" s="286">
        <v>159</v>
      </c>
      <c r="O41" s="298"/>
      <c r="P41" s="213">
        <f>SUM(E41:M41)</f>
        <v>10.89</v>
      </c>
    </row>
    <row r="42" spans="1:17" s="208" customFormat="1" ht="13" x14ac:dyDescent="0.3">
      <c r="A42" s="282" t="s">
        <v>400</v>
      </c>
      <c r="B42" s="283"/>
      <c r="C42" s="282"/>
      <c r="D42" s="284">
        <f>SUM(D39:D41)</f>
        <v>320.49</v>
      </c>
      <c r="E42" s="284">
        <f t="shared" ref="E42:M42" si="5">SUM(E39:E41)</f>
        <v>0</v>
      </c>
      <c r="F42" s="284">
        <f t="shared" si="5"/>
        <v>0</v>
      </c>
      <c r="G42" s="284">
        <f t="shared" si="5"/>
        <v>0</v>
      </c>
      <c r="H42" s="284">
        <f t="shared" si="5"/>
        <v>271.60000000000002</v>
      </c>
      <c r="I42" s="284">
        <f t="shared" si="5"/>
        <v>10.89</v>
      </c>
      <c r="J42" s="284">
        <f t="shared" si="5"/>
        <v>0</v>
      </c>
      <c r="K42" s="284">
        <f t="shared" si="5"/>
        <v>0</v>
      </c>
      <c r="L42" s="284">
        <f t="shared" si="5"/>
        <v>0</v>
      </c>
      <c r="M42" s="284">
        <f t="shared" si="5"/>
        <v>38</v>
      </c>
      <c r="N42" s="284">
        <f>SUM(E42:M42)</f>
        <v>320.49</v>
      </c>
      <c r="O42" s="282"/>
      <c r="P42" s="212">
        <f>SUM(P39:P41)</f>
        <v>320.49</v>
      </c>
    </row>
    <row r="43" spans="1:17" ht="9" customHeight="1" x14ac:dyDescent="0.35">
      <c r="A43" s="287"/>
      <c r="B43" s="288"/>
      <c r="C43" s="287"/>
      <c r="D43" s="289"/>
      <c r="E43" s="290"/>
      <c r="F43" s="290"/>
      <c r="G43" s="290"/>
      <c r="H43" s="290"/>
      <c r="I43" s="290"/>
      <c r="J43" s="290"/>
      <c r="K43" s="290"/>
      <c r="L43" s="290"/>
      <c r="M43" s="290"/>
      <c r="N43" s="291"/>
      <c r="O43" s="287"/>
      <c r="P43" s="277"/>
      <c r="Q43" s="58"/>
    </row>
    <row r="44" spans="1:17" s="315" customFormat="1" ht="34.5" customHeight="1" x14ac:dyDescent="0.25">
      <c r="A44" s="309" t="s">
        <v>0</v>
      </c>
      <c r="B44" s="310" t="s">
        <v>221</v>
      </c>
      <c r="C44" s="309" t="s">
        <v>222</v>
      </c>
      <c r="D44" s="309" t="s">
        <v>223</v>
      </c>
      <c r="E44" s="311" t="s">
        <v>224</v>
      </c>
      <c r="F44" s="311" t="s">
        <v>225</v>
      </c>
      <c r="G44" s="311" t="s">
        <v>226</v>
      </c>
      <c r="H44" s="311" t="s">
        <v>227</v>
      </c>
      <c r="I44" s="311" t="s">
        <v>228</v>
      </c>
      <c r="J44" s="311" t="s">
        <v>2</v>
      </c>
      <c r="K44" s="311" t="s">
        <v>5</v>
      </c>
      <c r="L44" s="311" t="s">
        <v>229</v>
      </c>
      <c r="M44" s="311" t="s">
        <v>230</v>
      </c>
      <c r="N44" s="312" t="s">
        <v>231</v>
      </c>
      <c r="O44" s="313" t="s">
        <v>220</v>
      </c>
      <c r="P44" s="205" t="s">
        <v>232</v>
      </c>
      <c r="Q44" s="314"/>
    </row>
    <row r="45" spans="1:17" s="215" customFormat="1" ht="13" x14ac:dyDescent="0.3">
      <c r="A45" s="285" t="s">
        <v>404</v>
      </c>
      <c r="B45" s="292" t="s">
        <v>158</v>
      </c>
      <c r="C45" s="285" t="s">
        <v>330</v>
      </c>
      <c r="D45" s="293">
        <v>400</v>
      </c>
      <c r="E45" s="293"/>
      <c r="F45" s="293"/>
      <c r="G45" s="293">
        <v>400</v>
      </c>
      <c r="H45" s="293"/>
      <c r="I45" s="293"/>
      <c r="J45" s="293"/>
      <c r="K45" s="293"/>
      <c r="L45" s="293"/>
      <c r="M45" s="293"/>
      <c r="N45" s="286">
        <v>160</v>
      </c>
      <c r="O45" s="285" t="s">
        <v>392</v>
      </c>
      <c r="P45" s="210">
        <f>SUM(E45:M45)</f>
        <v>400</v>
      </c>
    </row>
    <row r="46" spans="1:17" s="215" customFormat="1" ht="13" x14ac:dyDescent="0.3">
      <c r="A46" s="285" t="s">
        <v>405</v>
      </c>
      <c r="B46" s="292">
        <v>100194</v>
      </c>
      <c r="C46" s="285" t="s">
        <v>235</v>
      </c>
      <c r="D46" s="293">
        <v>68.62</v>
      </c>
      <c r="E46" s="293"/>
      <c r="F46" s="293">
        <v>68.62</v>
      </c>
      <c r="G46" s="293"/>
      <c r="H46" s="293"/>
      <c r="I46" s="293"/>
      <c r="J46" s="293"/>
      <c r="K46" s="293"/>
      <c r="L46" s="293"/>
      <c r="M46" s="293"/>
      <c r="N46" s="286">
        <v>160</v>
      </c>
      <c r="O46" s="285" t="s">
        <v>406</v>
      </c>
      <c r="P46" s="210">
        <f>SUM(E46:M46)</f>
        <v>68.62</v>
      </c>
    </row>
    <row r="47" spans="1:17" s="215" customFormat="1" ht="13" x14ac:dyDescent="0.3">
      <c r="A47" s="285" t="s">
        <v>407</v>
      </c>
      <c r="B47" s="292">
        <v>100195</v>
      </c>
      <c r="C47" s="285" t="s">
        <v>241</v>
      </c>
      <c r="D47" s="293">
        <v>12.2</v>
      </c>
      <c r="E47" s="293"/>
      <c r="F47" s="293">
        <v>12.2</v>
      </c>
      <c r="G47" s="293"/>
      <c r="H47" s="293"/>
      <c r="I47" s="293"/>
      <c r="J47" s="293"/>
      <c r="K47" s="293"/>
      <c r="L47" s="293"/>
      <c r="M47" s="293"/>
      <c r="N47" s="286">
        <v>160</v>
      </c>
      <c r="O47" s="285" t="s">
        <v>408</v>
      </c>
      <c r="P47" s="210">
        <f>SUM(E47:M47)</f>
        <v>12.2</v>
      </c>
    </row>
    <row r="48" spans="1:17" s="215" customFormat="1" ht="13" x14ac:dyDescent="0.3">
      <c r="A48" s="285" t="s">
        <v>409</v>
      </c>
      <c r="B48" s="292">
        <v>100196</v>
      </c>
      <c r="C48" s="285" t="s">
        <v>236</v>
      </c>
      <c r="D48" s="293">
        <v>90</v>
      </c>
      <c r="E48" s="293">
        <v>90</v>
      </c>
      <c r="F48" s="293"/>
      <c r="G48" s="293"/>
      <c r="H48" s="293"/>
      <c r="I48" s="293"/>
      <c r="J48" s="293"/>
      <c r="K48" s="293"/>
      <c r="L48" s="293"/>
      <c r="M48" s="293"/>
      <c r="N48" s="286">
        <v>160</v>
      </c>
      <c r="O48" s="285" t="s">
        <v>410</v>
      </c>
      <c r="P48" s="210">
        <f>SUM(E48:M48)</f>
        <v>90</v>
      </c>
    </row>
    <row r="49" spans="1:17" s="215" customFormat="1" ht="13" x14ac:dyDescent="0.3">
      <c r="A49" s="285" t="s">
        <v>409</v>
      </c>
      <c r="B49" s="292">
        <v>100197</v>
      </c>
      <c r="C49" s="285" t="s">
        <v>236</v>
      </c>
      <c r="D49" s="285">
        <v>23.95</v>
      </c>
      <c r="E49" s="293"/>
      <c r="F49" s="293"/>
      <c r="G49" s="293"/>
      <c r="H49" s="293"/>
      <c r="I49" s="293"/>
      <c r="J49" s="293">
        <v>23.95</v>
      </c>
      <c r="K49" s="293"/>
      <c r="L49" s="293"/>
      <c r="M49" s="293"/>
      <c r="N49" s="286">
        <v>160</v>
      </c>
      <c r="O49" s="285" t="s">
        <v>243</v>
      </c>
      <c r="P49" s="210">
        <f>SUM(E49:M49)</f>
        <v>23.95</v>
      </c>
    </row>
    <row r="50" spans="1:17" s="208" customFormat="1" ht="13" x14ac:dyDescent="0.3">
      <c r="A50" s="282" t="s">
        <v>411</v>
      </c>
      <c r="B50" s="283"/>
      <c r="C50" s="282"/>
      <c r="D50" s="284">
        <f t="shared" ref="D50:M50" si="6">SUM(D45:D49)</f>
        <v>594.77</v>
      </c>
      <c r="E50" s="284">
        <f t="shared" si="6"/>
        <v>90</v>
      </c>
      <c r="F50" s="284">
        <f t="shared" si="6"/>
        <v>80.820000000000007</v>
      </c>
      <c r="G50" s="284">
        <f t="shared" si="6"/>
        <v>400</v>
      </c>
      <c r="H50" s="284">
        <f t="shared" si="6"/>
        <v>0</v>
      </c>
      <c r="I50" s="284">
        <f t="shared" si="6"/>
        <v>0</v>
      </c>
      <c r="J50" s="284">
        <f t="shared" si="6"/>
        <v>23.95</v>
      </c>
      <c r="K50" s="284">
        <f t="shared" si="6"/>
        <v>0</v>
      </c>
      <c r="L50" s="284">
        <f t="shared" si="6"/>
        <v>0</v>
      </c>
      <c r="M50" s="284">
        <f t="shared" si="6"/>
        <v>0</v>
      </c>
      <c r="N50" s="284">
        <f>SUM(E50:M50)</f>
        <v>594.77</v>
      </c>
      <c r="O50" s="282"/>
      <c r="P50" s="212">
        <f>SUM(P45:P49)</f>
        <v>594.77</v>
      </c>
    </row>
    <row r="51" spans="1:17" ht="9" customHeight="1" x14ac:dyDescent="0.35">
      <c r="A51" s="287"/>
      <c r="B51" s="288"/>
      <c r="C51" s="287"/>
      <c r="D51" s="289"/>
      <c r="E51" s="290"/>
      <c r="F51" s="290"/>
      <c r="G51" s="290"/>
      <c r="H51" s="290"/>
      <c r="I51" s="290"/>
      <c r="J51" s="290"/>
      <c r="K51" s="290"/>
      <c r="L51" s="290"/>
      <c r="M51" s="290"/>
      <c r="N51" s="291"/>
      <c r="O51" s="287"/>
      <c r="P51" s="277"/>
      <c r="Q51" s="58"/>
    </row>
    <row r="52" spans="1:17" s="315" customFormat="1" ht="34.5" customHeight="1" x14ac:dyDescent="0.25">
      <c r="A52" s="309" t="s">
        <v>0</v>
      </c>
      <c r="B52" s="310" t="s">
        <v>221</v>
      </c>
      <c r="C52" s="309" t="s">
        <v>222</v>
      </c>
      <c r="D52" s="309" t="s">
        <v>223</v>
      </c>
      <c r="E52" s="311" t="s">
        <v>224</v>
      </c>
      <c r="F52" s="311" t="s">
        <v>225</v>
      </c>
      <c r="G52" s="311" t="s">
        <v>226</v>
      </c>
      <c r="H52" s="311" t="s">
        <v>227</v>
      </c>
      <c r="I52" s="311" t="s">
        <v>228</v>
      </c>
      <c r="J52" s="311" t="s">
        <v>2</v>
      </c>
      <c r="K52" s="311" t="s">
        <v>5</v>
      </c>
      <c r="L52" s="311" t="s">
        <v>229</v>
      </c>
      <c r="M52" s="311" t="s">
        <v>230</v>
      </c>
      <c r="N52" s="312" t="s">
        <v>231</v>
      </c>
      <c r="O52" s="313" t="s">
        <v>220</v>
      </c>
      <c r="P52" s="205" t="s">
        <v>232</v>
      </c>
      <c r="Q52" s="314"/>
    </row>
    <row r="53" spans="1:17" s="5" customFormat="1" x14ac:dyDescent="0.35">
      <c r="A53" s="298" t="s">
        <v>442</v>
      </c>
      <c r="B53" s="299" t="s">
        <v>158</v>
      </c>
      <c r="C53" s="298" t="s">
        <v>234</v>
      </c>
      <c r="D53" s="297">
        <v>192.32</v>
      </c>
      <c r="E53" s="297">
        <v>192.32</v>
      </c>
      <c r="F53" s="297"/>
      <c r="G53" s="297"/>
      <c r="H53" s="297"/>
      <c r="I53" s="297"/>
      <c r="J53" s="297"/>
      <c r="K53" s="297"/>
      <c r="L53" s="297"/>
      <c r="M53" s="297"/>
      <c r="N53" s="286">
        <v>162</v>
      </c>
      <c r="O53" s="298" t="s">
        <v>443</v>
      </c>
      <c r="P53" s="213">
        <f>SUM(E53:M53)</f>
        <v>192.32</v>
      </c>
    </row>
    <row r="54" spans="1:17" x14ac:dyDescent="0.35">
      <c r="A54" s="285" t="s">
        <v>444</v>
      </c>
      <c r="B54" s="292">
        <v>100199</v>
      </c>
      <c r="C54" s="285" t="s">
        <v>445</v>
      </c>
      <c r="D54" s="293">
        <v>75</v>
      </c>
      <c r="E54" s="293"/>
      <c r="F54" s="293"/>
      <c r="G54" s="293"/>
      <c r="H54" s="293"/>
      <c r="I54" s="293"/>
      <c r="J54" s="293">
        <v>75</v>
      </c>
      <c r="K54" s="293"/>
      <c r="L54" s="293"/>
      <c r="M54" s="293"/>
      <c r="N54" s="286">
        <v>162</v>
      </c>
      <c r="O54" s="285" t="s">
        <v>446</v>
      </c>
      <c r="P54" s="210">
        <f>SUM(E54:M54)</f>
        <v>75</v>
      </c>
    </row>
    <row r="55" spans="1:17" x14ac:dyDescent="0.35">
      <c r="A55" s="285" t="s">
        <v>439</v>
      </c>
      <c r="B55" s="292">
        <v>100200</v>
      </c>
      <c r="C55" s="285" t="s">
        <v>447</v>
      </c>
      <c r="D55" s="293">
        <v>30</v>
      </c>
      <c r="E55" s="293"/>
      <c r="F55" s="300"/>
      <c r="G55" s="293"/>
      <c r="H55" s="293"/>
      <c r="I55" s="293"/>
      <c r="J55" s="293">
        <v>30</v>
      </c>
      <c r="K55" s="293"/>
      <c r="L55" s="293"/>
      <c r="M55" s="293"/>
      <c r="N55" s="286">
        <v>162</v>
      </c>
      <c r="O55" s="285" t="s">
        <v>448</v>
      </c>
      <c r="P55" s="210">
        <f>SUM(E55:M55)</f>
        <v>30</v>
      </c>
    </row>
    <row r="56" spans="1:17" s="3" customFormat="1" x14ac:dyDescent="0.35">
      <c r="A56" s="294" t="s">
        <v>441</v>
      </c>
      <c r="B56" s="283"/>
      <c r="C56" s="282"/>
      <c r="D56" s="284">
        <f t="shared" ref="D56:M56" si="7">SUM(D53:D55)</f>
        <v>297.32</v>
      </c>
      <c r="E56" s="284">
        <f t="shared" si="7"/>
        <v>192.32</v>
      </c>
      <c r="F56" s="284">
        <f t="shared" si="7"/>
        <v>0</v>
      </c>
      <c r="G56" s="284">
        <f t="shared" si="7"/>
        <v>0</v>
      </c>
      <c r="H56" s="284">
        <f t="shared" si="7"/>
        <v>0</v>
      </c>
      <c r="I56" s="284">
        <f t="shared" si="7"/>
        <v>0</v>
      </c>
      <c r="J56" s="284">
        <f t="shared" si="7"/>
        <v>105</v>
      </c>
      <c r="K56" s="284">
        <f t="shared" si="7"/>
        <v>0</v>
      </c>
      <c r="L56" s="284">
        <f t="shared" si="7"/>
        <v>0</v>
      </c>
      <c r="M56" s="284">
        <f t="shared" si="7"/>
        <v>0</v>
      </c>
      <c r="N56" s="284"/>
      <c r="O56" s="282"/>
      <c r="P56" s="212">
        <f>SUM(P53:P55)</f>
        <v>297.32</v>
      </c>
    </row>
    <row r="57" spans="1:17" ht="9" customHeight="1" x14ac:dyDescent="0.35">
      <c r="A57" s="287"/>
      <c r="B57" s="288"/>
      <c r="C57" s="287"/>
      <c r="D57" s="289"/>
      <c r="E57" s="290"/>
      <c r="F57" s="290"/>
      <c r="G57" s="290"/>
      <c r="H57" s="290"/>
      <c r="I57" s="290"/>
      <c r="J57" s="290"/>
      <c r="K57" s="290"/>
      <c r="L57" s="290"/>
      <c r="M57" s="290"/>
      <c r="N57" s="291"/>
      <c r="O57" s="287"/>
      <c r="P57" s="277"/>
      <c r="Q57" s="58"/>
    </row>
    <row r="58" spans="1:17" s="315" customFormat="1" ht="34.5" customHeight="1" x14ac:dyDescent="0.25">
      <c r="A58" s="309" t="s">
        <v>0</v>
      </c>
      <c r="B58" s="310" t="s">
        <v>221</v>
      </c>
      <c r="C58" s="309" t="s">
        <v>222</v>
      </c>
      <c r="D58" s="309" t="s">
        <v>223</v>
      </c>
      <c r="E58" s="311" t="s">
        <v>224</v>
      </c>
      <c r="F58" s="311" t="s">
        <v>225</v>
      </c>
      <c r="G58" s="311" t="s">
        <v>226</v>
      </c>
      <c r="H58" s="311" t="s">
        <v>227</v>
      </c>
      <c r="I58" s="311" t="s">
        <v>228</v>
      </c>
      <c r="J58" s="311" t="s">
        <v>2</v>
      </c>
      <c r="K58" s="311" t="s">
        <v>5</v>
      </c>
      <c r="L58" s="311" t="s">
        <v>229</v>
      </c>
      <c r="M58" s="311" t="s">
        <v>230</v>
      </c>
      <c r="N58" s="312" t="s">
        <v>231</v>
      </c>
      <c r="O58" s="313" t="s">
        <v>220</v>
      </c>
      <c r="P58" s="205" t="s">
        <v>232</v>
      </c>
      <c r="Q58" s="314"/>
    </row>
    <row r="59" spans="1:17" s="104" customFormat="1" x14ac:dyDescent="0.35">
      <c r="A59" s="296" t="s">
        <v>452</v>
      </c>
      <c r="B59" s="292">
        <v>100198</v>
      </c>
      <c r="C59" s="285" t="s">
        <v>506</v>
      </c>
      <c r="D59" s="293">
        <v>15</v>
      </c>
      <c r="E59" s="293"/>
      <c r="F59" s="293"/>
      <c r="G59" s="293"/>
      <c r="H59" s="293"/>
      <c r="I59" s="293"/>
      <c r="J59" s="293"/>
      <c r="K59" s="293"/>
      <c r="L59" s="293"/>
      <c r="M59" s="293">
        <v>15</v>
      </c>
      <c r="N59" s="293">
        <v>163</v>
      </c>
      <c r="O59" s="285" t="s">
        <v>505</v>
      </c>
      <c r="P59" s="210">
        <f>SUM(E59:M59)</f>
        <v>15</v>
      </c>
    </row>
    <row r="60" spans="1:17" s="3" customFormat="1" x14ac:dyDescent="0.35">
      <c r="A60" s="294" t="s">
        <v>507</v>
      </c>
      <c r="B60" s="283"/>
      <c r="C60" s="282"/>
      <c r="D60" s="284">
        <f>SUM(D59)</f>
        <v>15</v>
      </c>
      <c r="E60" s="284">
        <f t="shared" ref="E60:M60" si="8">SUM(E59)</f>
        <v>0</v>
      </c>
      <c r="F60" s="284">
        <f t="shared" si="8"/>
        <v>0</v>
      </c>
      <c r="G60" s="284">
        <f t="shared" si="8"/>
        <v>0</v>
      </c>
      <c r="H60" s="284">
        <f t="shared" si="8"/>
        <v>0</v>
      </c>
      <c r="I60" s="284">
        <f t="shared" si="8"/>
        <v>0</v>
      </c>
      <c r="J60" s="284">
        <f t="shared" si="8"/>
        <v>0</v>
      </c>
      <c r="K60" s="284">
        <f t="shared" si="8"/>
        <v>0</v>
      </c>
      <c r="L60" s="284">
        <f t="shared" si="8"/>
        <v>0</v>
      </c>
      <c r="M60" s="284">
        <f t="shared" si="8"/>
        <v>15</v>
      </c>
      <c r="N60" s="284"/>
      <c r="O60" s="282"/>
      <c r="P60" s="212">
        <f>SUM(P57:P59)</f>
        <v>15</v>
      </c>
    </row>
    <row r="61" spans="1:17" ht="9" customHeight="1" x14ac:dyDescent="0.35">
      <c r="A61" s="287"/>
      <c r="B61" s="288"/>
      <c r="C61" s="287"/>
      <c r="D61" s="289"/>
      <c r="E61" s="290"/>
      <c r="F61" s="290"/>
      <c r="G61" s="290"/>
      <c r="H61" s="290"/>
      <c r="I61" s="290"/>
      <c r="J61" s="290"/>
      <c r="K61" s="290"/>
      <c r="L61" s="290"/>
      <c r="M61" s="290"/>
      <c r="N61" s="291"/>
      <c r="O61" s="287"/>
      <c r="P61" s="277"/>
      <c r="Q61" s="58"/>
    </row>
    <row r="62" spans="1:17" s="315" customFormat="1" ht="34.5" customHeight="1" x14ac:dyDescent="0.25">
      <c r="A62" s="309" t="s">
        <v>0</v>
      </c>
      <c r="B62" s="310" t="s">
        <v>221</v>
      </c>
      <c r="C62" s="309" t="s">
        <v>222</v>
      </c>
      <c r="D62" s="309" t="s">
        <v>223</v>
      </c>
      <c r="E62" s="311" t="s">
        <v>224</v>
      </c>
      <c r="F62" s="311" t="s">
        <v>225</v>
      </c>
      <c r="G62" s="311" t="s">
        <v>226</v>
      </c>
      <c r="H62" s="311" t="s">
        <v>227</v>
      </c>
      <c r="I62" s="311" t="s">
        <v>228</v>
      </c>
      <c r="J62" s="311" t="s">
        <v>2</v>
      </c>
      <c r="K62" s="311" t="s">
        <v>5</v>
      </c>
      <c r="L62" s="311" t="s">
        <v>229</v>
      </c>
      <c r="M62" s="311" t="s">
        <v>230</v>
      </c>
      <c r="N62" s="312" t="s">
        <v>231</v>
      </c>
      <c r="O62" s="313" t="s">
        <v>220</v>
      </c>
      <c r="P62" s="205" t="s">
        <v>232</v>
      </c>
      <c r="Q62" s="314"/>
    </row>
    <row r="63" spans="1:17" s="104" customFormat="1" x14ac:dyDescent="0.35">
      <c r="A63" s="285" t="s">
        <v>476</v>
      </c>
      <c r="B63" s="292" t="s">
        <v>158</v>
      </c>
      <c r="C63" s="285" t="s">
        <v>477</v>
      </c>
      <c r="D63" s="293">
        <v>2475.75</v>
      </c>
      <c r="E63" s="293">
        <v>2475.75</v>
      </c>
      <c r="F63" s="293"/>
      <c r="G63" s="293"/>
      <c r="H63" s="293"/>
      <c r="I63" s="293"/>
      <c r="J63" s="293"/>
      <c r="K63" s="293"/>
      <c r="L63" s="293"/>
      <c r="M63" s="293"/>
      <c r="N63" s="301">
        <v>164</v>
      </c>
      <c r="O63" s="285" t="s">
        <v>478</v>
      </c>
      <c r="P63" s="210">
        <f>SUM(E63:M63)</f>
        <v>2475.75</v>
      </c>
    </row>
    <row r="64" spans="1:17" s="104" customFormat="1" x14ac:dyDescent="0.35">
      <c r="A64" s="285" t="s">
        <v>466</v>
      </c>
      <c r="B64" s="292" t="s">
        <v>158</v>
      </c>
      <c r="C64" s="285" t="s">
        <v>330</v>
      </c>
      <c r="D64" s="293">
        <v>1480</v>
      </c>
      <c r="E64" s="293"/>
      <c r="F64" s="293"/>
      <c r="G64" s="293">
        <v>1480</v>
      </c>
      <c r="H64" s="293"/>
      <c r="I64" s="293"/>
      <c r="J64" s="293"/>
      <c r="K64" s="293"/>
      <c r="L64" s="293"/>
      <c r="M64" s="293"/>
      <c r="N64" s="301">
        <v>164</v>
      </c>
      <c r="O64" s="285" t="s">
        <v>392</v>
      </c>
      <c r="P64" s="210">
        <f>SUM(E64:M64)</f>
        <v>1480</v>
      </c>
    </row>
    <row r="65" spans="1:17" s="104" customFormat="1" x14ac:dyDescent="0.35">
      <c r="A65" s="285" t="s">
        <v>479</v>
      </c>
      <c r="B65" s="292">
        <v>100201</v>
      </c>
      <c r="C65" s="285" t="s">
        <v>241</v>
      </c>
      <c r="D65" s="293">
        <v>15.5</v>
      </c>
      <c r="E65" s="293"/>
      <c r="F65" s="293">
        <v>15.5</v>
      </c>
      <c r="G65" s="293"/>
      <c r="H65" s="293"/>
      <c r="I65" s="293"/>
      <c r="J65" s="293"/>
      <c r="K65" s="293"/>
      <c r="L65" s="293"/>
      <c r="M65" s="293"/>
      <c r="N65" s="301">
        <v>164</v>
      </c>
      <c r="O65" s="285" t="s">
        <v>336</v>
      </c>
      <c r="P65" s="210">
        <f>SUM(E65:M65)</f>
        <v>15.5</v>
      </c>
    </row>
    <row r="66" spans="1:17" s="104" customFormat="1" x14ac:dyDescent="0.35">
      <c r="A66" s="285" t="s">
        <v>480</v>
      </c>
      <c r="B66" s="292">
        <v>100204</v>
      </c>
      <c r="C66" s="285" t="s">
        <v>481</v>
      </c>
      <c r="D66" s="293">
        <v>48</v>
      </c>
      <c r="E66" s="293"/>
      <c r="F66" s="293"/>
      <c r="G66" s="293"/>
      <c r="H66" s="293"/>
      <c r="I66" s="293"/>
      <c r="J66" s="293"/>
      <c r="K66" s="293"/>
      <c r="L66" s="293">
        <v>48</v>
      </c>
      <c r="M66" s="293"/>
      <c r="N66" s="301" t="s">
        <v>482</v>
      </c>
      <c r="O66" s="285" t="s">
        <v>229</v>
      </c>
      <c r="P66" s="210">
        <f>SUM(E66:M66)</f>
        <v>48</v>
      </c>
    </row>
    <row r="67" spans="1:17" s="5" customFormat="1" x14ac:dyDescent="0.35">
      <c r="A67" s="298" t="s">
        <v>483</v>
      </c>
      <c r="B67" s="299">
        <v>100202</v>
      </c>
      <c r="C67" s="298" t="s">
        <v>242</v>
      </c>
      <c r="D67" s="297">
        <v>19.34</v>
      </c>
      <c r="E67" s="297">
        <v>19.34</v>
      </c>
      <c r="F67" s="297"/>
      <c r="G67" s="297"/>
      <c r="H67" s="297"/>
      <c r="I67" s="297"/>
      <c r="J67" s="297"/>
      <c r="K67" s="297"/>
      <c r="L67" s="297"/>
      <c r="M67" s="297"/>
      <c r="N67" s="301" t="s">
        <v>508</v>
      </c>
      <c r="O67" s="298" t="s">
        <v>509</v>
      </c>
      <c r="P67" s="210">
        <f>SUM(E67:M67)</f>
        <v>19.34</v>
      </c>
    </row>
    <row r="68" spans="1:17" s="3" customFormat="1" x14ac:dyDescent="0.35">
      <c r="A68" s="282" t="s">
        <v>484</v>
      </c>
      <c r="B68" s="282"/>
      <c r="C68" s="282"/>
      <c r="D68" s="284">
        <f>SUM(D63:D67)</f>
        <v>4038.59</v>
      </c>
      <c r="E68" s="284">
        <f>SUM(E63:E67)</f>
        <v>2495.09</v>
      </c>
      <c r="F68" s="284">
        <f t="shared" ref="F68:M68" si="9">SUM(F63:F67)</f>
        <v>15.5</v>
      </c>
      <c r="G68" s="284">
        <f t="shared" si="9"/>
        <v>1480</v>
      </c>
      <c r="H68" s="284">
        <f t="shared" si="9"/>
        <v>0</v>
      </c>
      <c r="I68" s="284">
        <f t="shared" si="9"/>
        <v>0</v>
      </c>
      <c r="J68" s="284">
        <f t="shared" si="9"/>
        <v>0</v>
      </c>
      <c r="K68" s="284">
        <f t="shared" si="9"/>
        <v>0</v>
      </c>
      <c r="L68" s="284">
        <f t="shared" si="9"/>
        <v>48</v>
      </c>
      <c r="M68" s="284">
        <f t="shared" si="9"/>
        <v>0</v>
      </c>
      <c r="N68" s="302"/>
      <c r="O68" s="282"/>
      <c r="P68" s="212">
        <f>SUM(P63:P67)</f>
        <v>4038.59</v>
      </c>
    </row>
    <row r="69" spans="1:17" ht="9" customHeight="1" x14ac:dyDescent="0.35">
      <c r="A69" s="303"/>
      <c r="B69" s="304"/>
      <c r="C69" s="303"/>
      <c r="D69" s="305"/>
      <c r="E69" s="306"/>
      <c r="F69" s="306"/>
      <c r="G69" s="306"/>
      <c r="H69" s="306"/>
      <c r="I69" s="306"/>
      <c r="J69" s="306"/>
      <c r="K69" s="306"/>
      <c r="L69" s="306"/>
      <c r="M69" s="306"/>
      <c r="N69" s="307"/>
      <c r="O69" s="303"/>
      <c r="P69" s="278" t="s">
        <v>161</v>
      </c>
      <c r="Q69" s="58"/>
    </row>
    <row r="70" spans="1:17" s="3" customFormat="1" x14ac:dyDescent="0.35">
      <c r="A70" s="370" t="s">
        <v>244</v>
      </c>
      <c r="B70" s="371"/>
      <c r="C70" s="372"/>
      <c r="D70" s="284">
        <f>SUM(D3+D7+D12+D19+D22+D28+D36+D42+D50+D56+D60+D68)</f>
        <v>6275.39</v>
      </c>
      <c r="E70" s="284">
        <f>SUM(E3+E7+E12+E19+E22+E28+E36+E42+E50+E56+E60+E68)</f>
        <v>3217.11</v>
      </c>
      <c r="F70" s="284">
        <f t="shared" ref="F70:M70" si="10">SUM(F3+F7+F12+F19+F22+F28+F36+F42+F50+F56+F60+F68)</f>
        <v>232.95</v>
      </c>
      <c r="G70" s="284">
        <f t="shared" si="10"/>
        <v>2015.3400000000001</v>
      </c>
      <c r="H70" s="284">
        <f t="shared" si="10"/>
        <v>271.60000000000002</v>
      </c>
      <c r="I70" s="284">
        <f t="shared" si="10"/>
        <v>62.18</v>
      </c>
      <c r="J70" s="284">
        <f t="shared" si="10"/>
        <v>135.44999999999999</v>
      </c>
      <c r="K70" s="284">
        <f t="shared" si="10"/>
        <v>215</v>
      </c>
      <c r="L70" s="284">
        <f t="shared" si="10"/>
        <v>48</v>
      </c>
      <c r="M70" s="284">
        <f t="shared" si="10"/>
        <v>77.760000000000005</v>
      </c>
      <c r="N70" s="308"/>
      <c r="O70" s="284">
        <f>SUM(E70:M70)</f>
        <v>6275.39</v>
      </c>
      <c r="P70" s="284"/>
    </row>
    <row r="73" spans="1:17" x14ac:dyDescent="0.35">
      <c r="A73" t="s">
        <v>245</v>
      </c>
      <c r="B73"/>
      <c r="N73" s="217"/>
    </row>
    <row r="74" spans="1:17" x14ac:dyDescent="0.35">
      <c r="A74" s="3" t="s">
        <v>246</v>
      </c>
      <c r="B74"/>
      <c r="N74" s="217"/>
    </row>
    <row r="75" spans="1:17" x14ac:dyDescent="0.35">
      <c r="A75" t="s">
        <v>149</v>
      </c>
      <c r="B75"/>
      <c r="N75" s="217"/>
    </row>
    <row r="76" spans="1:17" x14ac:dyDescent="0.35">
      <c r="A76" s="3" t="s">
        <v>246</v>
      </c>
    </row>
    <row r="77" spans="1:17" x14ac:dyDescent="0.35">
      <c r="A77" t="s">
        <v>247</v>
      </c>
    </row>
    <row r="78" spans="1:17" x14ac:dyDescent="0.35">
      <c r="A78" s="3" t="s">
        <v>246</v>
      </c>
    </row>
    <row r="81" spans="1:17" x14ac:dyDescent="0.35">
      <c r="C81" t="s">
        <v>568</v>
      </c>
    </row>
    <row r="82" spans="1:17" ht="34.5" customHeight="1" x14ac:dyDescent="0.35">
      <c r="A82" s="203" t="s">
        <v>0</v>
      </c>
      <c r="B82" s="204" t="s">
        <v>221</v>
      </c>
      <c r="C82" s="203" t="s">
        <v>222</v>
      </c>
      <c r="D82" s="203" t="s">
        <v>223</v>
      </c>
      <c r="E82" s="205" t="s">
        <v>224</v>
      </c>
      <c r="F82" s="205" t="s">
        <v>225</v>
      </c>
      <c r="G82" s="205" t="s">
        <v>226</v>
      </c>
      <c r="H82" s="205" t="s">
        <v>227</v>
      </c>
      <c r="I82" s="205" t="s">
        <v>228</v>
      </c>
      <c r="J82" s="205" t="s">
        <v>2</v>
      </c>
      <c r="K82" s="205" t="s">
        <v>5</v>
      </c>
      <c r="L82" s="205" t="s">
        <v>229</v>
      </c>
      <c r="M82" s="205" t="s">
        <v>230</v>
      </c>
      <c r="N82" s="206" t="s">
        <v>231</v>
      </c>
      <c r="O82" s="207" t="s">
        <v>220</v>
      </c>
      <c r="P82" s="205" t="s">
        <v>232</v>
      </c>
      <c r="Q82" s="58"/>
    </row>
    <row r="83" spans="1:17" x14ac:dyDescent="0.35">
      <c r="A83" s="2" t="s">
        <v>195</v>
      </c>
      <c r="B83" s="2" t="s">
        <v>29</v>
      </c>
      <c r="C83" s="227" t="s">
        <v>251</v>
      </c>
      <c r="D83" s="2">
        <v>8.39</v>
      </c>
      <c r="E83" s="2">
        <v>8.39</v>
      </c>
      <c r="F83" s="2"/>
      <c r="G83" s="2"/>
      <c r="H83" s="2"/>
      <c r="I83" s="2"/>
      <c r="J83" s="2"/>
      <c r="K83" s="2"/>
      <c r="L83" s="2"/>
      <c r="M83" s="2"/>
      <c r="N83" s="20"/>
      <c r="O83" s="2" t="s">
        <v>252</v>
      </c>
      <c r="P83" s="2"/>
    </row>
    <row r="84" spans="1:17" x14ac:dyDescent="0.35">
      <c r="F84" s="1"/>
    </row>
    <row r="85" spans="1:17" x14ac:dyDescent="0.35">
      <c r="F85" s="1"/>
    </row>
    <row r="86" spans="1:17" x14ac:dyDescent="0.35">
      <c r="F86" s="1"/>
    </row>
  </sheetData>
  <mergeCells count="1">
    <mergeCell ref="A70:C70"/>
  </mergeCells>
  <pageMargins left="0.11811023622047245" right="0.11811023622047245" top="0.74803149606299213" bottom="0.74803149606299213" header="0.31496062992125984" footer="0.31496062992125984"/>
  <pageSetup paperSize="9" scale="90" orientation="landscape" r:id="rId1"/>
  <rowBreaks count="11" manualBreakCount="11">
    <brk id="3" max="16383" man="1"/>
    <brk id="7" max="16383" man="1"/>
    <brk id="12" max="16383" man="1"/>
    <brk id="19" max="16383" man="1"/>
    <brk id="22" max="16383" man="1"/>
    <brk id="28" max="16383" man="1"/>
    <brk id="36" max="16383" man="1"/>
    <brk id="42" max="16383" man="1"/>
    <brk id="50" max="16383" man="1"/>
    <brk id="56" max="16383" man="1"/>
    <brk id="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7" workbookViewId="0">
      <selection activeCell="J6" sqref="J6"/>
    </sheetView>
  </sheetViews>
  <sheetFormatPr defaultRowHeight="14.5" x14ac:dyDescent="0.35"/>
  <cols>
    <col min="1" max="1" width="9.90625" customWidth="1"/>
    <col min="2" max="2" width="3.453125" customWidth="1"/>
    <col min="3" max="3" width="10.36328125" customWidth="1"/>
    <col min="4" max="4" width="3.08984375" customWidth="1"/>
    <col min="6" max="6" width="3.54296875" customWidth="1"/>
    <col min="7" max="7" width="10.7265625" customWidth="1"/>
    <col min="8" max="8" width="3.6328125" customWidth="1"/>
    <col min="9" max="9" width="9.6328125" customWidth="1"/>
    <col min="10" max="10" width="15.26953125" customWidth="1"/>
  </cols>
  <sheetData>
    <row r="1" spans="1:10" ht="15" thickBot="1" x14ac:dyDescent="0.4"/>
    <row r="2" spans="1:10" s="343" customFormat="1" ht="15" thickBot="1" x14ac:dyDescent="0.4">
      <c r="A2" s="374" t="s">
        <v>496</v>
      </c>
      <c r="B2" s="375"/>
      <c r="C2" s="376"/>
    </row>
    <row r="3" spans="1:10" s="3" customFormat="1" x14ac:dyDescent="0.35"/>
    <row r="4" spans="1:10" s="3" customFormat="1" x14ac:dyDescent="0.35">
      <c r="A4" s="104" t="s">
        <v>497</v>
      </c>
      <c r="B4" s="104"/>
      <c r="E4" s="105">
        <v>3197.9</v>
      </c>
      <c r="G4" s="3" t="s">
        <v>498</v>
      </c>
    </row>
    <row r="5" spans="1:10" x14ac:dyDescent="0.35">
      <c r="A5" t="s">
        <v>492</v>
      </c>
      <c r="E5" s="1">
        <v>80</v>
      </c>
    </row>
    <row r="6" spans="1:10" x14ac:dyDescent="0.35">
      <c r="A6" t="s">
        <v>493</v>
      </c>
      <c r="E6" s="1">
        <v>8.39</v>
      </c>
    </row>
    <row r="7" spans="1:10" s="3" customFormat="1" x14ac:dyDescent="0.35">
      <c r="A7" s="3" t="s">
        <v>504</v>
      </c>
      <c r="E7" s="4">
        <f>SUM(E4+E5)-E6</f>
        <v>3269.51</v>
      </c>
      <c r="F7" s="373" t="s">
        <v>498</v>
      </c>
      <c r="G7" s="373"/>
      <c r="H7" s="373"/>
      <c r="I7" s="373"/>
    </row>
    <row r="9" spans="1:10" s="3" customFormat="1" ht="29" x14ac:dyDescent="0.35">
      <c r="A9" s="249" t="s">
        <v>523</v>
      </c>
      <c r="B9" s="250"/>
      <c r="C9" s="249" t="s">
        <v>485</v>
      </c>
      <c r="D9" s="250"/>
      <c r="E9" s="251" t="s">
        <v>10</v>
      </c>
      <c r="F9" s="252"/>
      <c r="G9" s="251" t="s">
        <v>11</v>
      </c>
      <c r="H9" s="252"/>
      <c r="I9" s="253" t="s">
        <v>248</v>
      </c>
      <c r="J9" s="254" t="s">
        <v>510</v>
      </c>
    </row>
    <row r="10" spans="1:10" x14ac:dyDescent="0.35">
      <c r="A10" s="224" t="s">
        <v>426</v>
      </c>
      <c r="B10" s="226"/>
      <c r="C10" s="227">
        <f>SUM(E7)</f>
        <v>3269.51</v>
      </c>
      <c r="D10" s="228"/>
      <c r="E10" s="227">
        <v>1113</v>
      </c>
      <c r="F10" s="228"/>
      <c r="G10" s="227">
        <v>0</v>
      </c>
      <c r="H10" s="228"/>
      <c r="I10" s="246" t="s">
        <v>499</v>
      </c>
      <c r="J10" s="2" t="s">
        <v>511</v>
      </c>
    </row>
    <row r="11" spans="1:10" x14ac:dyDescent="0.35">
      <c r="A11" s="2" t="s">
        <v>427</v>
      </c>
      <c r="B11" s="229"/>
      <c r="C11" s="227">
        <f>SUM(C10+E10)-G10</f>
        <v>4382.51</v>
      </c>
      <c r="D11" s="228"/>
      <c r="E11" s="227">
        <v>195</v>
      </c>
      <c r="F11" s="228"/>
      <c r="G11" s="227">
        <v>6.5</v>
      </c>
      <c r="H11" s="228"/>
      <c r="I11" s="246" t="s">
        <v>500</v>
      </c>
      <c r="J11" s="2" t="s">
        <v>512</v>
      </c>
    </row>
    <row r="12" spans="1:10" x14ac:dyDescent="0.35">
      <c r="A12" s="2" t="s">
        <v>428</v>
      </c>
      <c r="B12" s="229"/>
      <c r="C12" s="227">
        <f t="shared" ref="C12:C21" si="0">SUM(C11+E11)-G11</f>
        <v>4571.01</v>
      </c>
      <c r="D12" s="228"/>
      <c r="E12" s="227">
        <v>130</v>
      </c>
      <c r="F12" s="228"/>
      <c r="G12" s="227">
        <v>84.31</v>
      </c>
      <c r="H12" s="228"/>
      <c r="I12" s="246" t="s">
        <v>501</v>
      </c>
      <c r="J12" s="2" t="s">
        <v>513</v>
      </c>
    </row>
    <row r="13" spans="1:10" x14ac:dyDescent="0.35">
      <c r="A13" s="2" t="s">
        <v>429</v>
      </c>
      <c r="B13" s="229"/>
      <c r="C13" s="227">
        <f t="shared" si="0"/>
        <v>4616.7</v>
      </c>
      <c r="D13" s="228"/>
      <c r="E13" s="227">
        <v>255</v>
      </c>
      <c r="F13" s="228"/>
      <c r="G13" s="227">
        <v>89.61</v>
      </c>
      <c r="H13" s="228"/>
      <c r="I13" s="246" t="s">
        <v>502</v>
      </c>
      <c r="J13" s="2" t="s">
        <v>514</v>
      </c>
    </row>
    <row r="14" spans="1:10" x14ac:dyDescent="0.35">
      <c r="A14" s="2" t="s">
        <v>430</v>
      </c>
      <c r="B14" s="229"/>
      <c r="C14" s="227">
        <f t="shared" si="0"/>
        <v>4782.09</v>
      </c>
      <c r="D14" s="228"/>
      <c r="E14" s="227">
        <v>324.76</v>
      </c>
      <c r="F14" s="228"/>
      <c r="G14" s="227">
        <v>0</v>
      </c>
      <c r="H14" s="228"/>
      <c r="I14" s="246">
        <v>156</v>
      </c>
      <c r="J14" s="2" t="s">
        <v>515</v>
      </c>
    </row>
    <row r="15" spans="1:10" x14ac:dyDescent="0.35">
      <c r="A15" s="2" t="s">
        <v>431</v>
      </c>
      <c r="B15" s="229"/>
      <c r="C15" s="227">
        <f t="shared" si="0"/>
        <v>5106.8500000000004</v>
      </c>
      <c r="D15" s="228"/>
      <c r="E15" s="227">
        <v>1035</v>
      </c>
      <c r="F15" s="228"/>
      <c r="G15" s="227">
        <v>360.33</v>
      </c>
      <c r="H15" s="228"/>
      <c r="I15" s="246">
        <v>157</v>
      </c>
      <c r="J15" s="2" t="s">
        <v>516</v>
      </c>
    </row>
    <row r="16" spans="1:10" x14ac:dyDescent="0.35">
      <c r="A16" s="2" t="s">
        <v>432</v>
      </c>
      <c r="B16" s="229"/>
      <c r="C16" s="227">
        <f t="shared" si="0"/>
        <v>5781.52</v>
      </c>
      <c r="D16" s="228"/>
      <c r="E16" s="227">
        <v>30</v>
      </c>
      <c r="F16" s="228"/>
      <c r="G16" s="227">
        <v>468.47</v>
      </c>
      <c r="H16" s="228"/>
      <c r="I16" s="246">
        <v>158</v>
      </c>
      <c r="J16" s="2" t="s">
        <v>517</v>
      </c>
    </row>
    <row r="17" spans="1:11" x14ac:dyDescent="0.35">
      <c r="A17" s="2" t="s">
        <v>433</v>
      </c>
      <c r="B17" s="229"/>
      <c r="C17" s="227">
        <f t="shared" si="0"/>
        <v>5343.05</v>
      </c>
      <c r="D17" s="228"/>
      <c r="E17" s="227">
        <v>20</v>
      </c>
      <c r="F17" s="228"/>
      <c r="G17" s="227">
        <v>320.49</v>
      </c>
      <c r="H17" s="228"/>
      <c r="I17" s="246">
        <v>159</v>
      </c>
      <c r="J17" s="2" t="s">
        <v>518</v>
      </c>
    </row>
    <row r="18" spans="1:11" x14ac:dyDescent="0.35">
      <c r="A18" s="2" t="s">
        <v>434</v>
      </c>
      <c r="B18" s="229"/>
      <c r="C18" s="227">
        <f t="shared" si="0"/>
        <v>5042.5600000000004</v>
      </c>
      <c r="D18" s="228"/>
      <c r="E18" s="227">
        <v>792.18</v>
      </c>
      <c r="F18" s="228"/>
      <c r="G18" s="227">
        <v>594.77</v>
      </c>
      <c r="H18" s="228"/>
      <c r="I18" s="246" t="s">
        <v>503</v>
      </c>
      <c r="J18" s="2" t="s">
        <v>519</v>
      </c>
    </row>
    <row r="19" spans="1:11" x14ac:dyDescent="0.35">
      <c r="A19" s="2" t="s">
        <v>435</v>
      </c>
      <c r="B19" s="229"/>
      <c r="C19" s="227">
        <f t="shared" si="0"/>
        <v>5239.9700000000012</v>
      </c>
      <c r="D19" s="228"/>
      <c r="E19" s="227">
        <v>321</v>
      </c>
      <c r="F19" s="228"/>
      <c r="G19" s="227">
        <v>297.32</v>
      </c>
      <c r="H19" s="228"/>
      <c r="I19" s="246">
        <v>162</v>
      </c>
      <c r="J19" s="2" t="s">
        <v>520</v>
      </c>
    </row>
    <row r="20" spans="1:11" x14ac:dyDescent="0.35">
      <c r="A20" s="2" t="s">
        <v>436</v>
      </c>
      <c r="B20" s="229"/>
      <c r="C20" s="227">
        <f t="shared" si="0"/>
        <v>5263.6500000000015</v>
      </c>
      <c r="D20" s="228"/>
      <c r="E20" s="227">
        <v>1088.1400000000001</v>
      </c>
      <c r="F20" s="228"/>
      <c r="G20" s="227">
        <v>15</v>
      </c>
      <c r="H20" s="228"/>
      <c r="I20" s="246">
        <v>163</v>
      </c>
      <c r="J20" s="2" t="s">
        <v>521</v>
      </c>
    </row>
    <row r="21" spans="1:11" x14ac:dyDescent="0.35">
      <c r="A21" s="2" t="s">
        <v>437</v>
      </c>
      <c r="B21" s="229"/>
      <c r="C21" s="227">
        <f t="shared" si="0"/>
        <v>6336.7900000000018</v>
      </c>
      <c r="D21" s="228"/>
      <c r="E21" s="227">
        <v>1057</v>
      </c>
      <c r="F21" s="228"/>
      <c r="G21" s="227">
        <v>4038.59</v>
      </c>
      <c r="H21" s="228"/>
      <c r="I21" s="246">
        <v>166</v>
      </c>
      <c r="J21" s="2" t="s">
        <v>522</v>
      </c>
      <c r="K21" s="1"/>
    </row>
    <row r="22" spans="1:11" x14ac:dyDescent="0.35">
      <c r="A22" s="2"/>
      <c r="B22" s="229"/>
      <c r="J22" s="2"/>
      <c r="K22" s="1"/>
    </row>
    <row r="23" spans="1:11" x14ac:dyDescent="0.35">
      <c r="A23" s="229" t="s">
        <v>494</v>
      </c>
      <c r="B23" s="229"/>
      <c r="C23" s="228">
        <f>SUM(C21+E21)-G21</f>
        <v>3355.2000000000016</v>
      </c>
      <c r="D23" s="229"/>
      <c r="E23" s="229"/>
      <c r="F23" s="229"/>
      <c r="G23" s="229"/>
      <c r="H23" s="229"/>
      <c r="I23" s="247"/>
      <c r="J23" s="2"/>
    </row>
    <row r="24" spans="1:11" x14ac:dyDescent="0.35">
      <c r="A24" s="230" t="s">
        <v>495</v>
      </c>
      <c r="B24" s="244"/>
      <c r="C24" s="241"/>
      <c r="D24" s="244"/>
      <c r="E24" s="231">
        <f>SUM(E10:E21)</f>
        <v>6361.0800000000008</v>
      </c>
      <c r="F24" s="231"/>
      <c r="G24" s="231">
        <f>SUM(G10:G21)</f>
        <v>6275.39</v>
      </c>
      <c r="H24" s="243"/>
      <c r="I24" s="248"/>
      <c r="J24" s="2"/>
    </row>
  </sheetData>
  <mergeCells count="2">
    <mergeCell ref="F7:I7"/>
    <mergeCell ref="A2:C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28" workbookViewId="0">
      <selection activeCell="G18" sqref="G18"/>
    </sheetView>
  </sheetViews>
  <sheetFormatPr defaultRowHeight="14.5" x14ac:dyDescent="0.35"/>
  <cols>
    <col min="9" max="9" width="9.1796875" customWidth="1"/>
  </cols>
  <sheetData>
    <row r="1" spans="1:11" ht="15" thickBot="1" x14ac:dyDescent="0.4"/>
    <row r="2" spans="1:11" ht="15" thickBot="1" x14ac:dyDescent="0.4">
      <c r="A2" s="6" t="s">
        <v>3</v>
      </c>
      <c r="B2" s="6"/>
      <c r="C2" s="6"/>
      <c r="D2" s="6"/>
      <c r="E2" s="6"/>
      <c r="F2" s="344" t="s">
        <v>599</v>
      </c>
      <c r="G2" s="352"/>
      <c r="H2" s="345"/>
      <c r="I2" s="353"/>
      <c r="J2" s="346"/>
    </row>
    <row r="3" spans="1:11" ht="15.5" x14ac:dyDescent="0.35">
      <c r="A3" s="340" t="s">
        <v>569</v>
      </c>
      <c r="B3" s="149"/>
      <c r="C3" s="149"/>
      <c r="D3" s="149"/>
      <c r="E3" s="350"/>
      <c r="F3" s="350"/>
      <c r="G3" s="354">
        <v>2018</v>
      </c>
      <c r="H3" s="149"/>
      <c r="I3" s="336">
        <v>2017</v>
      </c>
      <c r="J3" s="149"/>
    </row>
    <row r="4" spans="1:11" x14ac:dyDescent="0.35">
      <c r="A4" s="347" t="s">
        <v>570</v>
      </c>
      <c r="B4" s="347"/>
      <c r="C4" s="347"/>
      <c r="D4" s="347"/>
      <c r="E4" s="347"/>
      <c r="F4" s="347"/>
      <c r="G4" s="349">
        <v>945</v>
      </c>
      <c r="H4" s="347"/>
      <c r="I4" s="348">
        <v>810</v>
      </c>
      <c r="J4" s="347"/>
      <c r="K4" s="104"/>
    </row>
    <row r="5" spans="1:11" x14ac:dyDescent="0.35">
      <c r="A5" s="347" t="s">
        <v>571</v>
      </c>
      <c r="B5" s="347"/>
      <c r="C5" s="347"/>
      <c r="D5" s="347"/>
      <c r="E5" s="347"/>
      <c r="F5" s="347"/>
      <c r="G5" s="349">
        <v>915</v>
      </c>
      <c r="H5" s="347"/>
      <c r="I5" s="348">
        <v>1077.08</v>
      </c>
      <c r="J5" s="347"/>
      <c r="K5" s="104"/>
    </row>
    <row r="6" spans="1:11" x14ac:dyDescent="0.35">
      <c r="A6" s="347" t="s">
        <v>572</v>
      </c>
      <c r="B6" s="347"/>
      <c r="C6" s="347"/>
      <c r="D6" s="347"/>
      <c r="E6" s="347"/>
      <c r="F6" s="347"/>
      <c r="G6" s="349">
        <v>25</v>
      </c>
      <c r="H6" s="347"/>
      <c r="I6" s="348">
        <v>15</v>
      </c>
      <c r="J6" s="347"/>
      <c r="K6" s="104"/>
    </row>
    <row r="7" spans="1:11" x14ac:dyDescent="0.35">
      <c r="A7" s="347" t="s">
        <v>573</v>
      </c>
      <c r="B7" s="347"/>
      <c r="C7" s="347"/>
      <c r="D7" s="347"/>
      <c r="E7" s="347"/>
      <c r="F7" s="347"/>
      <c r="G7" s="349">
        <v>385</v>
      </c>
      <c r="H7" s="347"/>
      <c r="I7" s="348">
        <v>150</v>
      </c>
      <c r="J7" s="347"/>
      <c r="K7" s="104"/>
    </row>
    <row r="8" spans="1:11" x14ac:dyDescent="0.35">
      <c r="A8" s="347" t="s">
        <v>574</v>
      </c>
      <c r="B8" s="347"/>
      <c r="C8" s="347"/>
      <c r="D8" s="347"/>
      <c r="E8" s="347"/>
      <c r="F8" s="347"/>
      <c r="G8" s="349">
        <v>5.73</v>
      </c>
      <c r="H8" s="347"/>
      <c r="I8" s="348">
        <v>2.58</v>
      </c>
      <c r="J8" s="347"/>
      <c r="K8" s="104"/>
    </row>
    <row r="9" spans="1:11" x14ac:dyDescent="0.35">
      <c r="A9" s="347" t="s">
        <v>575</v>
      </c>
      <c r="B9" s="347"/>
      <c r="C9" s="347"/>
      <c r="D9" s="347"/>
      <c r="E9" s="347"/>
      <c r="F9" s="347"/>
      <c r="G9" s="349">
        <v>270.95999999999998</v>
      </c>
      <c r="H9" s="347"/>
      <c r="I9" s="348">
        <v>143</v>
      </c>
      <c r="J9" s="347"/>
      <c r="K9" s="104"/>
    </row>
    <row r="10" spans="1:11" x14ac:dyDescent="0.35">
      <c r="A10" s="347" t="s">
        <v>576</v>
      </c>
      <c r="B10" s="347"/>
      <c r="C10" s="347"/>
      <c r="D10" s="347"/>
      <c r="E10" s="347"/>
      <c r="F10" s="347"/>
      <c r="G10" s="349">
        <v>500</v>
      </c>
      <c r="H10" s="347"/>
      <c r="I10" s="348">
        <f>SUM(2087.1-442.1)</f>
        <v>1645</v>
      </c>
      <c r="J10" s="347"/>
      <c r="K10" s="104"/>
    </row>
    <row r="11" spans="1:11" x14ac:dyDescent="0.35">
      <c r="A11" s="347" t="s">
        <v>600</v>
      </c>
      <c r="B11" s="347"/>
      <c r="C11" s="347"/>
      <c r="D11" s="347"/>
      <c r="E11" s="347"/>
      <c r="F11" s="347"/>
      <c r="G11" s="349">
        <v>0</v>
      </c>
      <c r="H11" s="347"/>
      <c r="I11" s="348">
        <v>442.1</v>
      </c>
      <c r="J11" s="347"/>
      <c r="K11" s="104"/>
    </row>
    <row r="12" spans="1:11" x14ac:dyDescent="0.35">
      <c r="A12" s="347" t="s">
        <v>139</v>
      </c>
      <c r="B12" s="347"/>
      <c r="C12" s="347"/>
      <c r="D12" s="347"/>
      <c r="E12" s="347"/>
      <c r="F12" s="347"/>
      <c r="G12" s="349">
        <v>1000</v>
      </c>
      <c r="H12" s="347"/>
      <c r="I12" s="348">
        <f>(2076.32-24.76)</f>
        <v>2051.56</v>
      </c>
      <c r="J12" s="347"/>
      <c r="K12" s="104"/>
    </row>
    <row r="13" spans="1:11" x14ac:dyDescent="0.35">
      <c r="A13" s="347" t="s">
        <v>577</v>
      </c>
      <c r="B13" s="347"/>
      <c r="C13" s="347"/>
      <c r="D13" s="347"/>
      <c r="E13" s="347"/>
      <c r="F13" s="347"/>
      <c r="G13" s="349">
        <v>0</v>
      </c>
      <c r="H13" s="347"/>
      <c r="I13" s="348">
        <v>24.76</v>
      </c>
      <c r="J13" s="347"/>
      <c r="K13" s="104"/>
    </row>
    <row r="14" spans="1:11" ht="15.5" x14ac:dyDescent="0.35">
      <c r="A14" s="198" t="s">
        <v>578</v>
      </c>
      <c r="B14" s="7"/>
      <c r="C14" s="7"/>
      <c r="D14" s="7"/>
      <c r="E14" s="7"/>
      <c r="F14" s="7"/>
      <c r="G14" s="8">
        <f>SUM(G4:G13)</f>
        <v>4046.69</v>
      </c>
      <c r="H14" s="7"/>
      <c r="I14" s="8">
        <f>SUM(I4:I13)</f>
        <v>6361.08</v>
      </c>
      <c r="J14" s="6"/>
    </row>
    <row r="15" spans="1:11" ht="8.5" customHeight="1" x14ac:dyDescent="0.35">
      <c r="A15" s="7"/>
      <c r="B15" s="7"/>
      <c r="C15" s="7"/>
      <c r="D15" s="7"/>
      <c r="E15" s="7"/>
      <c r="F15" s="7"/>
      <c r="G15" s="55"/>
      <c r="H15" s="7"/>
      <c r="I15" s="55"/>
      <c r="J15" s="7"/>
    </row>
    <row r="16" spans="1:11" ht="15.5" x14ac:dyDescent="0.35">
      <c r="A16" s="198" t="s">
        <v>579</v>
      </c>
      <c r="B16" s="7"/>
      <c r="C16" s="7"/>
      <c r="D16" s="7"/>
      <c r="E16" s="7"/>
      <c r="F16" s="7"/>
      <c r="G16" s="55"/>
      <c r="H16" s="7"/>
      <c r="I16" s="337"/>
      <c r="J16" s="7"/>
    </row>
    <row r="17" spans="1:11" x14ac:dyDescent="0.35">
      <c r="A17" s="347" t="s">
        <v>580</v>
      </c>
      <c r="B17" s="347"/>
      <c r="C17" s="347"/>
      <c r="D17" s="347"/>
      <c r="E17" s="347"/>
      <c r="F17" s="347"/>
      <c r="G17" s="349">
        <f>381.09-8.39</f>
        <v>372.7</v>
      </c>
      <c r="H17" s="347"/>
      <c r="I17" s="348">
        <v>3217.11</v>
      </c>
      <c r="J17" s="347"/>
      <c r="K17" s="104"/>
    </row>
    <row r="18" spans="1:11" x14ac:dyDescent="0.35">
      <c r="A18" s="347" t="s">
        <v>225</v>
      </c>
      <c r="B18" s="347"/>
      <c r="C18" s="347"/>
      <c r="D18" s="347"/>
      <c r="E18" s="347"/>
      <c r="F18" s="347"/>
      <c r="G18" s="349">
        <v>470.63</v>
      </c>
      <c r="H18" s="347"/>
      <c r="I18" s="348">
        <v>232.95</v>
      </c>
      <c r="J18" s="347"/>
      <c r="K18" s="104"/>
    </row>
    <row r="19" spans="1:11" x14ac:dyDescent="0.35">
      <c r="A19" s="347" t="s">
        <v>581</v>
      </c>
      <c r="B19" s="347"/>
      <c r="C19" s="347"/>
      <c r="D19" s="347"/>
      <c r="E19" s="347"/>
      <c r="F19" s="347"/>
      <c r="G19" s="349">
        <v>0</v>
      </c>
      <c r="H19" s="347"/>
      <c r="I19" s="348">
        <v>2015.34</v>
      </c>
      <c r="J19" s="347"/>
      <c r="K19" s="104"/>
    </row>
    <row r="20" spans="1:11" x14ac:dyDescent="0.35">
      <c r="A20" s="347" t="s">
        <v>227</v>
      </c>
      <c r="B20" s="347"/>
      <c r="C20" s="347"/>
      <c r="D20" s="347"/>
      <c r="E20" s="347"/>
      <c r="F20" s="347"/>
      <c r="G20" s="349">
        <v>279.75</v>
      </c>
      <c r="H20" s="347"/>
      <c r="I20" s="348">
        <v>271.60000000000002</v>
      </c>
      <c r="J20" s="347"/>
      <c r="K20" s="104"/>
    </row>
    <row r="21" spans="1:11" x14ac:dyDescent="0.35">
      <c r="A21" s="347" t="s">
        <v>228</v>
      </c>
      <c r="B21" s="347"/>
      <c r="C21" s="347"/>
      <c r="D21" s="347"/>
      <c r="E21" s="347"/>
      <c r="F21" s="347"/>
      <c r="G21" s="349">
        <v>0</v>
      </c>
      <c r="H21" s="347"/>
      <c r="I21" s="348">
        <v>62.18</v>
      </c>
      <c r="J21" s="347"/>
      <c r="K21" s="104"/>
    </row>
    <row r="22" spans="1:11" x14ac:dyDescent="0.35">
      <c r="A22" s="347" t="s">
        <v>582</v>
      </c>
      <c r="B22" s="347"/>
      <c r="C22" s="347"/>
      <c r="D22" s="347"/>
      <c r="E22" s="347"/>
      <c r="F22" s="347"/>
      <c r="G22" s="349">
        <v>83.49</v>
      </c>
      <c r="H22" s="347"/>
      <c r="I22" s="348">
        <v>135.44999999999999</v>
      </c>
      <c r="J22" s="347"/>
      <c r="K22" s="104"/>
    </row>
    <row r="23" spans="1:11" x14ac:dyDescent="0.35">
      <c r="A23" s="347" t="s">
        <v>583</v>
      </c>
      <c r="B23" s="347"/>
      <c r="C23" s="347"/>
      <c r="D23" s="347"/>
      <c r="E23" s="347"/>
      <c r="F23" s="347"/>
      <c r="G23" s="349">
        <v>220.16</v>
      </c>
      <c r="H23" s="347"/>
      <c r="I23" s="348">
        <v>215</v>
      </c>
      <c r="J23" s="347"/>
      <c r="K23" s="104"/>
    </row>
    <row r="24" spans="1:11" x14ac:dyDescent="0.35">
      <c r="A24" s="347" t="s">
        <v>584</v>
      </c>
      <c r="B24" s="347"/>
      <c r="C24" s="347"/>
      <c r="D24" s="347"/>
      <c r="E24" s="347"/>
      <c r="F24" s="347"/>
      <c r="G24" s="349">
        <v>36</v>
      </c>
      <c r="H24" s="347"/>
      <c r="I24" s="348">
        <v>48</v>
      </c>
      <c r="J24" s="347"/>
      <c r="K24" s="104"/>
    </row>
    <row r="25" spans="1:11" x14ac:dyDescent="0.35">
      <c r="A25" s="347" t="s">
        <v>601</v>
      </c>
      <c r="B25" s="347"/>
      <c r="C25" s="347"/>
      <c r="D25" s="347"/>
      <c r="E25" s="347"/>
      <c r="F25" s="347"/>
      <c r="G25" s="349">
        <v>760</v>
      </c>
      <c r="H25" s="347"/>
      <c r="I25" s="348">
        <v>0</v>
      </c>
      <c r="J25" s="347"/>
      <c r="K25" s="104"/>
    </row>
    <row r="26" spans="1:11" x14ac:dyDescent="0.35">
      <c r="A26" s="347" t="s">
        <v>585</v>
      </c>
      <c r="B26" s="347"/>
      <c r="C26" s="347"/>
      <c r="D26" s="347"/>
      <c r="E26" s="347"/>
      <c r="F26" s="347"/>
      <c r="G26" s="349">
        <v>0</v>
      </c>
      <c r="H26" s="347"/>
      <c r="I26" s="348">
        <f>SUM(77.76)-(I31)-(I28)</f>
        <v>15</v>
      </c>
      <c r="J26" s="347"/>
      <c r="K26" s="104"/>
    </row>
    <row r="27" spans="1:11" x14ac:dyDescent="0.35">
      <c r="A27" s="347" t="s">
        <v>586</v>
      </c>
      <c r="B27" s="347"/>
      <c r="C27" s="347"/>
      <c r="D27" s="347"/>
      <c r="E27" s="347"/>
      <c r="F27" s="347"/>
      <c r="G27" s="349">
        <v>2625.75</v>
      </c>
      <c r="H27" s="347"/>
      <c r="I27" s="348">
        <v>0</v>
      </c>
      <c r="J27" s="347"/>
      <c r="K27" s="104"/>
    </row>
    <row r="28" spans="1:11" x14ac:dyDescent="0.35">
      <c r="A28" s="347" t="s">
        <v>587</v>
      </c>
      <c r="B28" s="347"/>
      <c r="C28" s="347"/>
      <c r="D28" s="347"/>
      <c r="E28" s="347"/>
      <c r="F28" s="347"/>
      <c r="G28" s="349">
        <v>38</v>
      </c>
      <c r="H28" s="347"/>
      <c r="I28" s="348">
        <v>38</v>
      </c>
      <c r="J28" s="347"/>
      <c r="K28" s="104"/>
    </row>
    <row r="29" spans="1:11" x14ac:dyDescent="0.35">
      <c r="A29" s="347" t="s">
        <v>588</v>
      </c>
      <c r="B29" s="347"/>
      <c r="C29" s="347"/>
      <c r="D29" s="347"/>
      <c r="E29" s="347"/>
      <c r="F29" s="347"/>
      <c r="G29" s="349">
        <v>182.16</v>
      </c>
      <c r="H29" s="347"/>
      <c r="I29" s="348">
        <v>0</v>
      </c>
      <c r="J29" s="347"/>
      <c r="K29" s="104"/>
    </row>
    <row r="30" spans="1:11" x14ac:dyDescent="0.35">
      <c r="A30" s="347" t="s">
        <v>589</v>
      </c>
      <c r="B30" s="347"/>
      <c r="C30" s="347"/>
      <c r="D30" s="347"/>
      <c r="E30" s="347"/>
      <c r="F30" s="347"/>
      <c r="G30" s="349">
        <v>0</v>
      </c>
      <c r="H30" s="347"/>
      <c r="I30" s="348">
        <v>0</v>
      </c>
      <c r="J30" s="347"/>
      <c r="K30" s="104"/>
    </row>
    <row r="31" spans="1:11" x14ac:dyDescent="0.35">
      <c r="A31" s="347" t="s">
        <v>590</v>
      </c>
      <c r="B31" s="347"/>
      <c r="C31" s="347"/>
      <c r="D31" s="347"/>
      <c r="E31" s="347"/>
      <c r="F31" s="347"/>
      <c r="G31" s="349">
        <v>0</v>
      </c>
      <c r="H31" s="347"/>
      <c r="I31" s="348">
        <v>24.76</v>
      </c>
      <c r="J31" s="347"/>
      <c r="K31" s="104"/>
    </row>
    <row r="32" spans="1:11" ht="18.5" x14ac:dyDescent="0.45">
      <c r="A32" s="338" t="s">
        <v>591</v>
      </c>
      <c r="B32" s="7"/>
      <c r="C32" s="7"/>
      <c r="D32" s="7"/>
      <c r="E32" s="7"/>
      <c r="F32" s="7"/>
      <c r="G32" s="8">
        <f>SUM(G17:G31)</f>
        <v>5068.6399999999994</v>
      </c>
      <c r="H32" s="7"/>
      <c r="I32" s="8">
        <f>SUM(I17:I31)</f>
        <v>6275.39</v>
      </c>
      <c r="J32" s="7"/>
    </row>
    <row r="33" spans="1:10" x14ac:dyDescent="0.35">
      <c r="A33" s="7" t="s">
        <v>592</v>
      </c>
      <c r="B33" s="7"/>
      <c r="C33" s="7"/>
      <c r="D33" s="7"/>
      <c r="E33" s="7"/>
      <c r="F33" s="7"/>
      <c r="G33" s="7"/>
      <c r="H33" s="7"/>
      <c r="I33" s="55"/>
      <c r="J33" s="7"/>
    </row>
    <row r="34" spans="1:10" ht="9" customHeight="1" x14ac:dyDescent="0.35">
      <c r="A34" s="7"/>
      <c r="B34" s="7"/>
      <c r="C34" s="7"/>
      <c r="D34" s="7"/>
      <c r="E34" s="7"/>
      <c r="F34" s="7"/>
      <c r="G34" s="7"/>
      <c r="H34" s="7"/>
      <c r="I34" s="55"/>
      <c r="J34" s="7"/>
    </row>
    <row r="35" spans="1:10" ht="21" x14ac:dyDescent="0.5">
      <c r="A35" s="339" t="s">
        <v>593</v>
      </c>
      <c r="B35" s="338"/>
      <c r="C35" s="338"/>
      <c r="D35" s="338"/>
      <c r="E35" s="338"/>
      <c r="F35" s="338"/>
      <c r="G35" s="338"/>
      <c r="H35" s="7"/>
      <c r="I35" s="55"/>
      <c r="J35" s="7"/>
    </row>
    <row r="36" spans="1:10" x14ac:dyDescent="0.35">
      <c r="A36" s="378" t="s">
        <v>594</v>
      </c>
      <c r="B36" s="378"/>
      <c r="C36" s="378"/>
      <c r="D36" s="378"/>
      <c r="E36" s="350"/>
      <c r="F36" s="350"/>
      <c r="G36" s="350"/>
      <c r="H36" s="7"/>
      <c r="I36" s="337">
        <v>3355.2</v>
      </c>
      <c r="J36" s="7"/>
    </row>
    <row r="37" spans="1:10" x14ac:dyDescent="0.35">
      <c r="A37" s="378" t="s">
        <v>595</v>
      </c>
      <c r="B37" s="378"/>
      <c r="C37" s="378"/>
      <c r="D37" s="378"/>
      <c r="E37" s="350"/>
      <c r="F37" s="350"/>
      <c r="G37" s="350"/>
      <c r="H37" s="7"/>
      <c r="I37" s="337">
        <f>SUM(G14)</f>
        <v>4046.69</v>
      </c>
      <c r="J37" s="7"/>
    </row>
    <row r="38" spans="1:10" x14ac:dyDescent="0.35">
      <c r="A38" s="378" t="s">
        <v>596</v>
      </c>
      <c r="B38" s="378"/>
      <c r="C38" s="378"/>
      <c r="D38" s="378"/>
      <c r="E38" s="350"/>
      <c r="F38" s="350"/>
      <c r="G38" s="350"/>
      <c r="H38" s="7"/>
      <c r="I38" s="337">
        <f>SUM(I36:I37)</f>
        <v>7401.8899999999994</v>
      </c>
      <c r="J38" s="7"/>
    </row>
    <row r="39" spans="1:10" x14ac:dyDescent="0.35">
      <c r="A39" s="378" t="s">
        <v>597</v>
      </c>
      <c r="B39" s="378"/>
      <c r="C39" s="378"/>
      <c r="D39" s="378"/>
      <c r="E39" s="350"/>
      <c r="F39" s="350"/>
      <c r="G39" s="350"/>
      <c r="H39" s="7"/>
      <c r="I39" s="337">
        <f>SUM(G32)</f>
        <v>5068.6399999999994</v>
      </c>
      <c r="J39" s="7"/>
    </row>
    <row r="40" spans="1:10" ht="15.5" x14ac:dyDescent="0.35">
      <c r="A40" s="379" t="s">
        <v>598</v>
      </c>
      <c r="B40" s="379"/>
      <c r="C40" s="379"/>
      <c r="D40" s="379"/>
      <c r="E40" s="351"/>
      <c r="F40" s="351"/>
      <c r="G40" s="351"/>
      <c r="H40" s="198"/>
      <c r="I40" s="337">
        <f>SUM(I36)+(I37)-(I39)</f>
        <v>2333.25</v>
      </c>
      <c r="J40" s="198"/>
    </row>
    <row r="41" spans="1:10" ht="15.5" x14ac:dyDescent="0.35">
      <c r="A41" s="340" t="s">
        <v>147</v>
      </c>
      <c r="B41" s="340"/>
      <c r="C41" s="340"/>
      <c r="D41" s="340"/>
      <c r="E41" s="351"/>
      <c r="F41" s="351"/>
      <c r="G41" s="351"/>
      <c r="H41" s="198"/>
      <c r="I41" s="198"/>
      <c r="J41" s="198"/>
    </row>
    <row r="42" spans="1:10" x14ac:dyDescent="0.35">
      <c r="A42" s="341" t="s">
        <v>148</v>
      </c>
      <c r="B42" s="341"/>
      <c r="C42" s="341"/>
      <c r="D42" s="341"/>
      <c r="E42" s="341"/>
      <c r="F42" s="341"/>
      <c r="G42" s="341"/>
      <c r="H42" s="341"/>
      <c r="I42" s="341"/>
      <c r="J42" s="341"/>
    </row>
    <row r="43" spans="1:10" x14ac:dyDescent="0.35">
      <c r="A43" s="341"/>
      <c r="B43" s="341"/>
      <c r="C43" s="341"/>
      <c r="D43" s="341"/>
      <c r="E43" s="341"/>
      <c r="F43" s="341"/>
      <c r="G43" s="341"/>
      <c r="H43" s="341"/>
      <c r="I43" s="341"/>
      <c r="J43" s="341"/>
    </row>
    <row r="44" spans="1:10" x14ac:dyDescent="0.35">
      <c r="A44" s="341" t="s">
        <v>149</v>
      </c>
      <c r="B44" s="341"/>
      <c r="C44" s="341"/>
      <c r="D44" s="341"/>
      <c r="E44" s="341"/>
      <c r="F44" s="341"/>
      <c r="G44" s="341"/>
      <c r="H44" s="341"/>
      <c r="I44" s="341"/>
      <c r="J44" s="377"/>
    </row>
    <row r="45" spans="1:10" x14ac:dyDescent="0.35">
      <c r="A45" s="341"/>
      <c r="B45" s="341"/>
      <c r="C45" s="341"/>
      <c r="D45" s="341"/>
      <c r="E45" s="341"/>
      <c r="F45" s="341"/>
      <c r="G45" s="341"/>
      <c r="H45" s="341"/>
      <c r="I45" s="341"/>
      <c r="J45" s="377"/>
    </row>
    <row r="46" spans="1:10" x14ac:dyDescent="0.35">
      <c r="A46" s="341" t="s">
        <v>150</v>
      </c>
      <c r="B46" s="7"/>
      <c r="C46" s="7"/>
      <c r="D46" s="341"/>
      <c r="E46" s="341"/>
      <c r="F46" s="341"/>
      <c r="G46" s="341"/>
      <c r="H46" s="341"/>
      <c r="I46" s="377"/>
      <c r="J46" s="377"/>
    </row>
    <row r="47" spans="1:10" x14ac:dyDescent="0.35">
      <c r="A47" s="341"/>
      <c r="B47" s="341"/>
      <c r="C47" s="341"/>
      <c r="D47" s="341"/>
      <c r="E47" s="341"/>
      <c r="F47" s="341"/>
      <c r="G47" s="341"/>
      <c r="H47" s="341"/>
      <c r="I47" s="377"/>
      <c r="J47" s="377"/>
    </row>
    <row r="48" spans="1:10" ht="15.5" x14ac:dyDescent="0.35">
      <c r="A48" s="341"/>
      <c r="B48" s="341"/>
      <c r="C48" s="341"/>
      <c r="D48" s="342"/>
      <c r="E48" s="342"/>
      <c r="F48" s="342"/>
      <c r="G48" s="342"/>
      <c r="H48" s="341"/>
      <c r="I48" s="377"/>
      <c r="J48" s="377"/>
    </row>
  </sheetData>
  <mergeCells count="7">
    <mergeCell ref="I46:J48"/>
    <mergeCell ref="A36:D36"/>
    <mergeCell ref="A37:D37"/>
    <mergeCell ref="A38:D38"/>
    <mergeCell ref="A39:D39"/>
    <mergeCell ref="A40:D40"/>
    <mergeCell ref="J44:J45"/>
  </mergeCells>
  <pageMargins left="0.70866141732283472" right="0.70866141732283472" top="0.7480314960629921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 17</vt:lpstr>
      <vt:lpstr>Expenditure</vt:lpstr>
      <vt:lpstr>Reconciliation</vt:lpstr>
      <vt:lpstr>Annual Accounts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Crappper</dc:creator>
  <cp:lastModifiedBy>Sandra Crapper</cp:lastModifiedBy>
  <cp:lastPrinted>2019-03-13T16:25:05Z</cp:lastPrinted>
  <dcterms:created xsi:type="dcterms:W3CDTF">2012-05-12T13:25:17Z</dcterms:created>
  <dcterms:modified xsi:type="dcterms:W3CDTF">2019-03-13T16:26:26Z</dcterms:modified>
</cp:coreProperties>
</file>